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5"/>
  <workbookPr/>
  <mc:AlternateContent xmlns:mc="http://schemas.openxmlformats.org/markup-compatibility/2006">
    <mc:Choice Requires="x15">
      <x15ac:absPath xmlns:x15ac="http://schemas.microsoft.com/office/spreadsheetml/2010/11/ac" url="U:\"/>
    </mc:Choice>
  </mc:AlternateContent>
  <xr:revisionPtr revIDLastSave="0" documentId="13_ncr:1_{E402B98A-21D6-4326-B027-B54F71486894}" xr6:coauthVersionLast="36" xr6:coauthVersionMax="36" xr10:uidLastSave="{00000000-0000-0000-0000-000000000000}"/>
  <bookViews>
    <workbookView xWindow="0" yWindow="0" windowWidth="24675" windowHeight="12360" xr2:uid="{00000000-000D-0000-FFFF-FFFF00000000}"/>
  </bookViews>
  <sheets>
    <sheet name="22_11_2022" sheetId="5" r:id="rId1"/>
  </sheets>
  <definedNames>
    <definedName name="_xlnm._FilterDatabase" localSheetId="0" hidden="1">'22_11_2022'!$A$1:$S$162</definedName>
  </definedNames>
  <calcPr calcId="191029"/>
</workbook>
</file>

<file path=xl/calcChain.xml><?xml version="1.0" encoding="utf-8"?>
<calcChain xmlns="http://schemas.openxmlformats.org/spreadsheetml/2006/main">
  <c r="I162" i="5" l="1"/>
  <c r="I161" i="5"/>
  <c r="I160" i="5"/>
  <c r="H162" i="5"/>
  <c r="H161" i="5"/>
  <c r="H160" i="5"/>
  <c r="J162" i="5"/>
  <c r="J161" i="5"/>
  <c r="J160" i="5"/>
  <c r="J159" i="5"/>
  <c r="I159" i="5"/>
  <c r="H159" i="5"/>
  <c r="Q163" i="5" l="1"/>
  <c r="T163" i="5"/>
  <c r="I16" i="5" l="1"/>
  <c r="H16" i="5"/>
  <c r="J3" i="5" l="1"/>
  <c r="N163" i="5"/>
  <c r="G163" i="5"/>
  <c r="B163" i="5"/>
  <c r="I151" i="5"/>
  <c r="I152" i="5"/>
  <c r="I153" i="5"/>
  <c r="I154" i="5"/>
  <c r="I155" i="5"/>
  <c r="I156" i="5"/>
  <c r="I157" i="5"/>
  <c r="I158" i="5"/>
  <c r="H151" i="5"/>
  <c r="H152" i="5"/>
  <c r="H153" i="5"/>
  <c r="H154" i="5"/>
  <c r="H155" i="5"/>
  <c r="H156" i="5"/>
  <c r="H157" i="5"/>
  <c r="H158" i="5"/>
  <c r="J4" i="5"/>
  <c r="J5" i="5"/>
  <c r="J6" i="5"/>
  <c r="J7" i="5"/>
  <c r="J8" i="5"/>
  <c r="J9" i="5"/>
  <c r="J10" i="5"/>
  <c r="J11" i="5"/>
  <c r="J12" i="5"/>
  <c r="J13" i="5"/>
  <c r="J14" i="5"/>
  <c r="J15" i="5"/>
  <c r="J16" i="5"/>
  <c r="J17" i="5"/>
  <c r="J18" i="5"/>
  <c r="J19" i="5"/>
  <c r="J20" i="5"/>
  <c r="J21" i="5"/>
  <c r="J22" i="5"/>
  <c r="J23" i="5"/>
  <c r="J24" i="5"/>
  <c r="J25" i="5"/>
  <c r="J26" i="5"/>
  <c r="J27" i="5"/>
  <c r="J28" i="5"/>
  <c r="J29" i="5"/>
  <c r="J30" i="5"/>
  <c r="J31" i="5"/>
  <c r="J32" i="5"/>
  <c r="J33" i="5"/>
  <c r="J34" i="5"/>
  <c r="J35" i="5"/>
  <c r="J36" i="5"/>
  <c r="J37" i="5"/>
  <c r="J38" i="5"/>
  <c r="J39" i="5"/>
  <c r="J40" i="5"/>
  <c r="J41" i="5"/>
  <c r="J42" i="5"/>
  <c r="J43" i="5"/>
  <c r="J44" i="5"/>
  <c r="J45" i="5"/>
  <c r="J46" i="5"/>
  <c r="J47" i="5"/>
  <c r="J48" i="5"/>
  <c r="J49" i="5"/>
  <c r="J50" i="5"/>
  <c r="J51" i="5"/>
  <c r="J52" i="5"/>
  <c r="J53" i="5"/>
  <c r="J54" i="5"/>
  <c r="J55" i="5"/>
  <c r="J56" i="5"/>
  <c r="J57" i="5"/>
  <c r="J58" i="5"/>
  <c r="J59" i="5"/>
  <c r="J60" i="5"/>
  <c r="J61" i="5"/>
  <c r="J62" i="5"/>
  <c r="J63" i="5"/>
  <c r="J64" i="5"/>
  <c r="J65" i="5"/>
  <c r="J66" i="5"/>
  <c r="J67" i="5"/>
  <c r="J68" i="5"/>
  <c r="J69" i="5"/>
  <c r="J70" i="5"/>
  <c r="J71" i="5"/>
  <c r="J72" i="5"/>
  <c r="J73" i="5"/>
  <c r="J74" i="5"/>
  <c r="J75" i="5"/>
  <c r="J76" i="5"/>
  <c r="J77" i="5"/>
  <c r="J78" i="5"/>
  <c r="J79" i="5"/>
  <c r="J80" i="5"/>
  <c r="J81" i="5"/>
  <c r="J82" i="5"/>
  <c r="J83" i="5"/>
  <c r="J84" i="5"/>
  <c r="J85" i="5"/>
  <c r="J86" i="5"/>
  <c r="J87" i="5"/>
  <c r="J88" i="5"/>
  <c r="J89" i="5"/>
  <c r="J90" i="5"/>
  <c r="J91" i="5"/>
  <c r="J92" i="5"/>
  <c r="J93" i="5"/>
  <c r="J94" i="5"/>
  <c r="J95" i="5"/>
  <c r="J96" i="5"/>
  <c r="J97" i="5"/>
  <c r="J98" i="5"/>
  <c r="J99" i="5"/>
  <c r="J100" i="5"/>
  <c r="J101" i="5"/>
  <c r="J102" i="5"/>
  <c r="J103" i="5"/>
  <c r="J104" i="5"/>
  <c r="J105" i="5"/>
  <c r="J106" i="5"/>
  <c r="J107" i="5"/>
  <c r="J108" i="5"/>
  <c r="J109" i="5"/>
  <c r="J110" i="5"/>
  <c r="J111" i="5"/>
  <c r="J112" i="5"/>
  <c r="J113" i="5"/>
  <c r="J114" i="5"/>
  <c r="J115" i="5"/>
  <c r="J116" i="5"/>
  <c r="J117" i="5"/>
  <c r="J118" i="5"/>
  <c r="J119" i="5"/>
  <c r="J120" i="5"/>
  <c r="J121" i="5"/>
  <c r="J122" i="5"/>
  <c r="J123" i="5"/>
  <c r="J124" i="5"/>
  <c r="J125" i="5"/>
  <c r="J126" i="5"/>
  <c r="J127" i="5"/>
  <c r="J128" i="5"/>
  <c r="J129" i="5"/>
  <c r="J130" i="5"/>
  <c r="J131" i="5"/>
  <c r="J132" i="5"/>
  <c r="J133" i="5"/>
  <c r="J134" i="5"/>
  <c r="J135" i="5"/>
  <c r="J136" i="5"/>
  <c r="J137" i="5"/>
  <c r="J138" i="5"/>
  <c r="J139" i="5"/>
  <c r="J140" i="5"/>
  <c r="J141" i="5"/>
  <c r="J142" i="5"/>
  <c r="J143" i="5"/>
  <c r="J158" i="5" l="1"/>
  <c r="J155" i="5"/>
  <c r="J152" i="5"/>
  <c r="J156" i="5"/>
  <c r="J157" i="5"/>
  <c r="J154" i="5"/>
  <c r="J153" i="5"/>
  <c r="J151" i="5"/>
  <c r="I145" i="5"/>
  <c r="I146" i="5"/>
  <c r="I147" i="5"/>
  <c r="I148" i="5"/>
  <c r="I149" i="5"/>
  <c r="I150" i="5"/>
  <c r="I144" i="5"/>
  <c r="H145" i="5"/>
  <c r="H146" i="5"/>
  <c r="H147" i="5"/>
  <c r="H148" i="5"/>
  <c r="H149" i="5"/>
  <c r="H150" i="5"/>
  <c r="H144" i="5"/>
  <c r="J2" i="5"/>
  <c r="I163" i="5" l="1"/>
  <c r="H163" i="5"/>
  <c r="J150" i="5"/>
  <c r="J146" i="5"/>
  <c r="J147" i="5"/>
  <c r="J144" i="5"/>
  <c r="J145" i="5"/>
  <c r="J148" i="5"/>
  <c r="J149" i="5"/>
  <c r="J163" i="5" l="1"/>
</calcChain>
</file>

<file path=xl/sharedStrings.xml><?xml version="1.0" encoding="utf-8"?>
<sst xmlns="http://schemas.openxmlformats.org/spreadsheetml/2006/main" count="1502" uniqueCount="339">
  <si>
    <t>VYZVA</t>
  </si>
  <si>
    <t>NAZEV VYZVY</t>
  </si>
  <si>
    <t>Projektový záměr</t>
  </si>
  <si>
    <t>Žadatel/partner</t>
  </si>
  <si>
    <t>MŠ</t>
  </si>
  <si>
    <t>PZ v souladu - v rámci</t>
  </si>
  <si>
    <t>Stod -Novostavba pavilonu mateřské školy ve Stodu</t>
  </si>
  <si>
    <t>Stod</t>
  </si>
  <si>
    <t>MŠ Plzeň-Křimice - nástavba MŠ</t>
  </si>
  <si>
    <t>Statutární město Plzeň</t>
  </si>
  <si>
    <t>Výstavba nové mateřské školy a stavební úpravy stávající budovy MŠ v obci Zbůch</t>
  </si>
  <si>
    <t>Zbůch</t>
  </si>
  <si>
    <t>PZ v souladu - mimo rámec</t>
  </si>
  <si>
    <t>Přístavba a stavební úpravy Mateřské školy Nezvěstice</t>
  </si>
  <si>
    <t>Nezvěstice</t>
  </si>
  <si>
    <t>Výstavba nové budovy MŠ ve Lhotě - odloučené pracoviště MŠ v MO 10</t>
  </si>
  <si>
    <t>44. MŠ MO Plzeň 3 - výstavba odloučeného pracoviště na Valše</t>
  </si>
  <si>
    <t>Přístavba pavilonu mateřské školy, Spálené Poříčí</t>
  </si>
  <si>
    <t>Spálené Poříčí</t>
  </si>
  <si>
    <t>Výstavba nové budovy MŠ v MO Plzeň 4, část Újezd-Jih</t>
  </si>
  <si>
    <t>Mateřská škola Úherce</t>
  </si>
  <si>
    <t>Obec Úherce</t>
  </si>
  <si>
    <t>Obec Tlučná – Rozšíření kapacity MŠ</t>
  </si>
  <si>
    <t>Obec Tlučná</t>
  </si>
  <si>
    <t>PZ v nesouladu</t>
  </si>
  <si>
    <t>Klubíčko Plzeň</t>
  </si>
  <si>
    <t>MŠ Klubíčko</t>
  </si>
  <si>
    <t>Všeruby – Mateřská škola</t>
  </si>
  <si>
    <t>Všeruby</t>
  </si>
  <si>
    <t>Rozšíření kapacity mateřské školy Vejprnice</t>
  </si>
  <si>
    <t>Obec Vejprnice</t>
  </si>
  <si>
    <t>Touškov Rekonstrukce bývalé školní jídelny na nové oddělení MŠ</t>
  </si>
  <si>
    <t>Obec Touškov</t>
  </si>
  <si>
    <t>ZŠ</t>
  </si>
  <si>
    <t>Rozvoj přírodovědných a jazykových kompetencí v ZŠ Dolní Bělá.</t>
  </si>
  <si>
    <t>ZŠ Dolní Bělá</t>
  </si>
  <si>
    <t>Rekonstrukce dílen a cvičné kuchyňky ZŠ Kaznějov</t>
  </si>
  <si>
    <t>Základní škola Kaznějov, příspěvková organizace</t>
  </si>
  <si>
    <t>Systémy pro moderní metody vzdělávání na ZŠ a MŠ Tlučná</t>
  </si>
  <si>
    <t>Rozvoj vzdělávací infrastruktury v ZŠ a MŠ Vejprnice</t>
  </si>
  <si>
    <t>13. ZŠ - přístavba a nástavba školy - realizace</t>
  </si>
  <si>
    <t>26. ZŠ – přístavba a nástavba školy</t>
  </si>
  <si>
    <t>15. ZŠ - nástavba pavilonu školy</t>
  </si>
  <si>
    <t>Dýšina -Vybudování odborných učeben pro výuku s moderními technologiemi</t>
  </si>
  <si>
    <t>ZŠ a MŠ Dýšina</t>
  </si>
  <si>
    <t>Moderní výuka – vyšší kvalita a naděje pro budoucnost</t>
  </si>
  <si>
    <t>Základní škola Martina Luthera</t>
  </si>
  <si>
    <t>Dýšina - Přestavba tělocvičny na školní družinu</t>
  </si>
  <si>
    <t>Zájmové a neformální vzd.</t>
  </si>
  <si>
    <t>Inovujeme, experimentujeme a bádáme s dětmi</t>
  </si>
  <si>
    <t>Středisko volného času RADOVÁNEK</t>
  </si>
  <si>
    <t>Centrum robotiky – zvýšení počtu učeben</t>
  </si>
  <si>
    <t>Správa Informačních Technologií města Plzně, příspěvková organizace</t>
  </si>
  <si>
    <t>Expozice „Kolonizace Marsu 5.0“</t>
  </si>
  <si>
    <t>Techmania Science Center o.p.s.</t>
  </si>
  <si>
    <t>Hybridní technologická infrastruktura integrující formální aneformální vzdělávání 2030+</t>
  </si>
  <si>
    <t>nvias, z.s.</t>
  </si>
  <si>
    <t>Digitální projekční systémy pro vzdělávání, popularizaci a komunikaci vědy - Planetárium</t>
  </si>
  <si>
    <t>Vozidla</t>
  </si>
  <si>
    <t>Nákup obousměrných velkokapacitních tramvají pro MHD v Plzni v letech 2022-2024</t>
  </si>
  <si>
    <t>Plzeňské městské dopravní podniky, a. s.,</t>
  </si>
  <si>
    <t>Cyklo</t>
  </si>
  <si>
    <t>Cyklostezka Vejprnický potok</t>
  </si>
  <si>
    <t>Greenways Plzeň - Mže, pod Vinicemi - Radčická</t>
  </si>
  <si>
    <t>Greenways Plzeň, Radobyčice - Útušice</t>
  </si>
  <si>
    <t>Lávka přes Radbuzu v Chotěšově</t>
  </si>
  <si>
    <t>Chotěšov</t>
  </si>
  <si>
    <t>Stezka pro cyklisty Dýšina - Kyšice</t>
  </si>
  <si>
    <t>Dýšina / partner: Kyšice</t>
  </si>
  <si>
    <t>Cyklostezka Bukovec - Chrást u Plzně</t>
  </si>
  <si>
    <t>Správa a údržba silnic Plzeňského kraje, p.o.</t>
  </si>
  <si>
    <t>Smíšená CS Tlučná - propojení v údolí Vejprnického potoka - větev B1</t>
  </si>
  <si>
    <t>Tlučná</t>
  </si>
  <si>
    <t>Cyklostezka č. 38 - Čižice</t>
  </si>
  <si>
    <t>Čižice</t>
  </si>
  <si>
    <t>Výstavba cyklotrasy č. 38 v k.ú. Přeštice</t>
  </si>
  <si>
    <t>Přeštice</t>
  </si>
  <si>
    <t>Cyklostezka Starý Plzenec - Šťáhlavy</t>
  </si>
  <si>
    <t>Šťáhlavy / partner: Starý Plzenec</t>
  </si>
  <si>
    <t>Cyklostezka Bděněves - Malesice</t>
  </si>
  <si>
    <t>Mikroregion Touškovsko</t>
  </si>
  <si>
    <t>Cyklostezka Losiná - Černice</t>
  </si>
  <si>
    <t>Plzeň (Černice) / partner: Losiná</t>
  </si>
  <si>
    <t>Cyklostezka - propojení Černice - Radobyčice</t>
  </si>
  <si>
    <t>Cyklotrasa č. 38, průtah správním územím obce Předenice, Etapa A</t>
  </si>
  <si>
    <t>Předenice</t>
  </si>
  <si>
    <t>Greenways Plzeň, Mže, úsek Malesice - hranice města Plzně</t>
  </si>
  <si>
    <t>Cyklostezka Vejprnice - Vochov - etapa Vejprnice</t>
  </si>
  <si>
    <t>Vejprnice / partner: Líně</t>
  </si>
  <si>
    <t>Cyklostezka Vejprnice - Vochov - etapa Vochov</t>
  </si>
  <si>
    <t>Vochov / partner: Vejprnice</t>
  </si>
  <si>
    <t>Cyklostezka Vejprnice - Líně - etapa Vejprnice</t>
  </si>
  <si>
    <t>Cyklostezka Vejprnice - Líně - etapa Líně</t>
  </si>
  <si>
    <t>Líně / partner: Vejprnice</t>
  </si>
  <si>
    <t>Greenways Plzeň - Radbuza - Doudlevce</t>
  </si>
  <si>
    <t>Bezpečnost</t>
  </si>
  <si>
    <t>Doplnění přechodů pro chodce v křižovatce U Jána, Plzeň</t>
  </si>
  <si>
    <t>Obec Chválenice – Chodník podél silnice I/20</t>
  </si>
  <si>
    <t>Chválenice</t>
  </si>
  <si>
    <t>Výstavba a rekonstrukce komunikace pro pěší v trase pozemní komunikace II/180 v obci Kyšice</t>
  </si>
  <si>
    <t>Kyšice</t>
  </si>
  <si>
    <t>Chodník Vejprnice – Tlučná včetně veřejného osvětlení (II/203)</t>
  </si>
  <si>
    <t>Vejprnice</t>
  </si>
  <si>
    <t>Chodník u silnice II/180 Dobřany - Dobřánky</t>
  </si>
  <si>
    <t>Dobřany</t>
  </si>
  <si>
    <t>Lávka přes Rokycanskou ulici, Plzeň</t>
  </si>
  <si>
    <t>Rekonstrukce SSZ a stavební úpravy křižovatky Skvrňanská – Tylova, Plzeň</t>
  </si>
  <si>
    <t>Chrást – Chodník podél ZŠ</t>
  </si>
  <si>
    <t>Chrást</t>
  </si>
  <si>
    <t>Chodník Vejprnice směr Křimice</t>
  </si>
  <si>
    <t>Vejprnice – zvýšení bezpečnosti pro nemotorovou dopravu v ulici Tyršova</t>
  </si>
  <si>
    <t>I/19 Nezvěstice - Průtah - Chodníky</t>
  </si>
  <si>
    <t>Telematika</t>
  </si>
  <si>
    <t>Preference vozidel VLD Plzeňského kraje na SSŽ ve městě Plzni</t>
  </si>
  <si>
    <t>Plzeňský kraj</t>
  </si>
  <si>
    <t>Preference vozidel MHD obsluhujících město Plzeň a jeho nejbližší okolí</t>
  </si>
  <si>
    <t>Plzeňské městské dopravní podniky, a.s.</t>
  </si>
  <si>
    <t>Modernizace odbavovacího systému v MHD v Plzni</t>
  </si>
  <si>
    <t>Terminály</t>
  </si>
  <si>
    <t>Zas. autobusů v Nádražní ulici u žst. Kaznějov</t>
  </si>
  <si>
    <t>Kaznějov</t>
  </si>
  <si>
    <t>Přestupní uzel Plzeň – Zábělská</t>
  </si>
  <si>
    <t>Přestupní uzel Stod</t>
  </si>
  <si>
    <t>Přestupní uzel Dobřany</t>
  </si>
  <si>
    <t>Nezvěstice – přestupní terminál</t>
  </si>
  <si>
    <t>Nezvěstice / partner: SŽDC</t>
  </si>
  <si>
    <t>Přestupní uzel Rokycany</t>
  </si>
  <si>
    <t>Rokycany</t>
  </si>
  <si>
    <t>Soc. bydlení</t>
  </si>
  <si>
    <t>Nový Šuferajn, bytový dům Malesice</t>
  </si>
  <si>
    <t>Rekonstrukce domu Thámova 32 pro účely sociálního bydlení</t>
  </si>
  <si>
    <t>Vestavba zařízení KODUS do bývalého kulturního domu</t>
  </si>
  <si>
    <t>MO 4</t>
  </si>
  <si>
    <t>Soc. infrastruktura</t>
  </si>
  <si>
    <t>Výstavba Stacionáře Človíček pro osoby s postižením 2</t>
  </si>
  <si>
    <t>NZDM Vzducholoď - Rekonstrukce nebytového prostoru Rubešova 21</t>
  </si>
  <si>
    <t>Centrum pod mostem</t>
  </si>
  <si>
    <t>Nízkoprahové denní centrum pro ženy, Cukrovarská ulice</t>
  </si>
  <si>
    <t>11a</t>
  </si>
  <si>
    <t>Muzea</t>
  </si>
  <si>
    <t>Rekonstrukce objektu Plzeň, Klatovská 19</t>
  </si>
  <si>
    <t>11b</t>
  </si>
  <si>
    <t>Knihovny</t>
  </si>
  <si>
    <t>Knihovna města Plzně, ul. B. Smetany 13 - revitalizace ústřední budovy knihovny</t>
  </si>
  <si>
    <t>Městská knihovna Dobřany</t>
  </si>
  <si>
    <t>Multifunkční centrum s knihovnou v obci Chotíkov</t>
  </si>
  <si>
    <t>Chotíkov</t>
  </si>
  <si>
    <t>Výstavba kulturně environmentálního centra s knihovnou a hornickým muzeem</t>
  </si>
  <si>
    <t>Památky</t>
  </si>
  <si>
    <t>Archeologická expozice v historickém sklepení východního křídla zámku Hradiště</t>
  </si>
  <si>
    <t>Muzeum jižního Plzeňska v Blovicích, p.o. / partner: Fakulta designu a umění Ladislava Sutnara Západočeské univerzity v Plzni</t>
  </si>
  <si>
    <t>Obnova kulturní památky - Historická tramvaj Křižík &amp; Brožík č. 18</t>
  </si>
  <si>
    <t>Kaolinový důl Nevřeň - revitalizace a zvýšení zabezpečení industriální památky pomocí stavebních úprav</t>
  </si>
  <si>
    <t>Nevřeň</t>
  </si>
  <si>
    <t>Katedrála sv. Bartoloměje - srdce Plzeňské aglomerace</t>
  </si>
  <si>
    <t>Římskokatolická farnost Plzeň / partner: Biskupství plzeňské</t>
  </si>
  <si>
    <t>Obnova objektu č.p. 201, bývalé šatlavy</t>
  </si>
  <si>
    <t>Město Touškov</t>
  </si>
  <si>
    <t>Zelená infrastruktura</t>
  </si>
  <si>
    <t>Obnova Jiráskova náměstí a Klášterní zahrady</t>
  </si>
  <si>
    <t>Revitalizace návsi Lipnice</t>
  </si>
  <si>
    <t>Revitalizace Husových sadů a Kalvárie v Rokycanech</t>
  </si>
  <si>
    <t>Revitalizace části kampusu Západočeské univerzity v Plzni</t>
  </si>
  <si>
    <t>Západočeská univerzita v Plzni</t>
  </si>
  <si>
    <t>Revitalizace návsi v Hořehledech – II. Etapa</t>
  </si>
  <si>
    <t>Revitalizace prostoru „U nádraží“ v Plzni</t>
  </si>
  <si>
    <t>Park u Ježíška</t>
  </si>
  <si>
    <t>Revitalizace Dolního náměstí – Město Touškov</t>
  </si>
  <si>
    <t>STUDIE ŘEŠENÍ ZÓNY OD OC CENTRUM K ULICI NA DLOUHÝCH</t>
  </si>
  <si>
    <t>Realizace sídelní zeleně obce Chrást</t>
  </si>
  <si>
    <t>Obec Chrást</t>
  </si>
  <si>
    <t>Revitalizace veřejných prostranství – Obec Nezvěstice</t>
  </si>
  <si>
    <t>Obec Nezvěstice</t>
  </si>
  <si>
    <t>Turismus</t>
  </si>
  <si>
    <t>Park Cihelna</t>
  </si>
  <si>
    <t>Blovice</t>
  </si>
  <si>
    <t>Kaolinový důl Nevřeň - IT připojení, digitalizace a zlepšení přístupnosti industriální památka</t>
  </si>
  <si>
    <t>Zámecký areál Hradiště v Blovicích - úprava horní zahrady</t>
  </si>
  <si>
    <t>Muzeum jižního Plzeňska v Blovicích, p.o.</t>
  </si>
  <si>
    <t>Obnovitelné zdroje</t>
  </si>
  <si>
    <t>Instalace obnovitelných zdrojů energie v objektu ZŠ a MŠ Nečtiny</t>
  </si>
  <si>
    <t>Obec Nečtiny</t>
  </si>
  <si>
    <t>Fotovoltaická elektrárna na objektech ZŠ a MŠ Tlučná</t>
  </si>
  <si>
    <t>FVE Horní Bělá 124</t>
  </si>
  <si>
    <t>Obec Horní Bělá</t>
  </si>
  <si>
    <t>Instalace fotovoltaických systémů na budově KD Kyšice</t>
  </si>
  <si>
    <t>Obec Kyšice</t>
  </si>
  <si>
    <t>Instalace fotovoltaických systémů na budově OÚ Kyšice</t>
  </si>
  <si>
    <t>Instalace fotovoltaických systémů na budově hasičské zbrojnice Kyšice</t>
  </si>
  <si>
    <t>Fotovoltaická elektrárna Nekmíř bývalá škola</t>
  </si>
  <si>
    <t>Obec Nekmíř</t>
  </si>
  <si>
    <t>Modernizace malé vodní elektrárny Hydro</t>
  </si>
  <si>
    <t>Změna klimatu</t>
  </si>
  <si>
    <t>Lochotínský park – 3. etapa</t>
  </si>
  <si>
    <t>Lobezská jezírka – 2. etapa</t>
  </si>
  <si>
    <t>Revitalizace bývalého Klotzova rybníčku</t>
  </si>
  <si>
    <t>Obnova stromové aleje za školou – Obec Chotíkov</t>
  </si>
  <si>
    <t>Obec Chotíkov</t>
  </si>
  <si>
    <t>Lesopark Stráň – Chrást</t>
  </si>
  <si>
    <t>Zastavěná část Chlumek</t>
  </si>
  <si>
    <t>Oprava vodní nádrže U Portů, Kyšice</t>
  </si>
  <si>
    <t>Obnova tůní v polesí Zábělá</t>
  </si>
  <si>
    <t>Tůň k zadržení vody v oblasti Valcha</t>
  </si>
  <si>
    <t>Parkování v ul. Pod Vrchem</t>
  </si>
  <si>
    <t>Parkování v ul. U Pražské dráhy a Ke sv. Jiří – etapa 2</t>
  </si>
  <si>
    <t>Parkování v Partyzánské ulici</t>
  </si>
  <si>
    <t>Parkování v ul. Družby (Armyshop)</t>
  </si>
  <si>
    <t>Odstavná plocha u ČOV, Jateční ulice</t>
  </si>
  <si>
    <t>Odpady</t>
  </si>
  <si>
    <t>Revitalizace s rozšíření sběrného dvora v ul. Edvarda Beneše, Plzeň</t>
  </si>
  <si>
    <t>Statutární město Plzeň / partner: Čistá Plzeň s.r.o.</t>
  </si>
  <si>
    <t>Realizace separačních bodů na území města Plzně</t>
  </si>
  <si>
    <t>Revitalizace s rozšíření sběrného dvora v ul. Jateční, Plzeň</t>
  </si>
  <si>
    <t>Realizace nového sběrného dvora v ul. Úněšovská, Plzeň</t>
  </si>
  <si>
    <t>Realizace nového sběrného dvora v ul. Vejprnická, Plzeň</t>
  </si>
  <si>
    <t>Realizace střepiště a kompostárny, Plzeň</t>
  </si>
  <si>
    <t>Třídící centrum v ul. Vejprnická, Plzeň</t>
  </si>
  <si>
    <t>ITS</t>
  </si>
  <si>
    <t>Rozvoj C-ITS v Plzni</t>
  </si>
  <si>
    <t>Drážní infrastruktura</t>
  </si>
  <si>
    <t>Elektrifikace linek – etapa jihovýchodní tangenciála</t>
  </si>
  <si>
    <t>Elektrifikace linek – etapa Severní předměstí v Plzni</t>
  </si>
  <si>
    <t>Modernizace tramvajové tratě na Klatovské třídě v Plzni</t>
  </si>
  <si>
    <t>Modernizace tramvajové tratě Rondel v Plzni</t>
  </si>
  <si>
    <t>Novostavba tramvajové tratě Vinice v Plzni</t>
  </si>
  <si>
    <t>Obratiště TT Košutka v Plzni</t>
  </si>
  <si>
    <t>Služby infrastruktury</t>
  </si>
  <si>
    <t>Mobility Innovation HUB (MIH) - služby</t>
  </si>
  <si>
    <t>Správa Informačních Technologií města Plzně, příspěvková organizace / partner: SIT, BIC, RRA, ZČU, PMDP</t>
  </si>
  <si>
    <t>Mobility Innovation HUB (MIH) - testbed</t>
  </si>
  <si>
    <t>TechTower 2</t>
  </si>
  <si>
    <t>Statutární město Plzeň / partner: BIC, VTP, IZS, ZČU, ČVUT</t>
  </si>
  <si>
    <t>Vědecko-technologické centrum moderní diagnostiky nových materiálů a simulace životnostního cyklu nadrozměrných konstrukcí</t>
  </si>
  <si>
    <t>Výzkumný a zkušební ústav Plzeň / partner: ŠKODA TRANSPORTATION, ALSTOM Czech Republic, ČEZ a.s., STRKAN, s.r.o.,TPUE, ACRI</t>
  </si>
  <si>
    <t>Rozvoj výzkumné infrastruktury ve VTP COMTES</t>
  </si>
  <si>
    <t>COMTES FHT, a.s / partner: Plzeňský kraj, RRA, Škola Welding s.r.o., TechInn s.r.o., PEŠEK Machinery s.r.o., Smart Technologies s.r.o., TechInn s.r.o., ET Additive s.r.o., Klastr MECHATRONIKA z.s.</t>
  </si>
  <si>
    <t>Dlouhodobá mezisektorová spolupráce</t>
  </si>
  <si>
    <t>Integrace biomedicínského výzkumu a zdravotní péče v metropolitní oblasti Plzeň</t>
  </si>
  <si>
    <t>UK, Lékařská fakulta v Plzni, Biomedicínské centrum / partner: Fakultní nemocnice Plzeň; Privamed a.s.; Genetika, s.r.o.; Bioptická laboratoř s.r.o.; Západočeská univerzita v Plzni</t>
  </si>
  <si>
    <t>RTIdigi - Vývoj digitálních dvojčat konstrukčních komponent s podporou on-line monitoringu jejich provozního zatěžování a simulacemi v laboratorních podmínkách</t>
  </si>
  <si>
    <t>Západočeská univerzita v Plzni / RTI / partner: Výzkumný a zkušební ústav Plzeň s.r.o. (VZÚ); MECAS ESI s.r.o. (MECAS); Česká technologická platforma STROJÍRENSTVÍ, z.s. (ČTPS)</t>
  </si>
  <si>
    <t>DOPRAVA - Nové technologie pro čistou mobilitu</t>
  </si>
  <si>
    <t>Západočeská univerzita v Plzni / RICE / partner: Možní partneři - ŠKODA TRANSPORTATION a.s. ŠKODA ELECTRIC a.s. O2 Czech Republic a.s. Siemens Mobility, s.r.o. Eaton Elektrotechnika s.r.o. Plzeňské městské dopravní podniky, a.s. SPRÁVA INFORMAČNÍCH TECHNOLOGIÍ MĚSTA PLZNĚ</t>
  </si>
  <si>
    <t>DigiTech - VaV technologií pro pokročilou digitalizaci v plzeňské metropolitní oblasti</t>
  </si>
  <si>
    <t>Západočeská univerzita v Plzni / NTIS / partner: LaserTherm, s.r.o. ŠKODA Electric a.s. Unicorn, a.s. Krajský soud v Plzni (možný partner) SpeechTech, s.r.o. (možný partner) REX, s.r.o. (možný partner) Aimtec, a.s. (možný partner)</t>
  </si>
  <si>
    <t>LABIR-PAV-2 - Předaplikační výzkum infračervených měřicích a zobrazovacích systémů pro chytrá města a bezpečnostní systém</t>
  </si>
  <si>
    <t>Západočeská univerzita v Plzni / NTC / partner: Policie ČR ZZS Plzeňského kraje Hasičský záchranný sbor Plzeňského kraje SPRÁVA INFORMAČNÍCH TECHNOLOGIÍ MĚSTA PLZNĚ, Techmania Science Center o. p. s. OMEXOM GA Energo s.r.o. Smart City &amp; Building Consulting z.s.</t>
  </si>
  <si>
    <t>Evropská laboratoř aplikovaného výzkumu aditivních technologií žárového nástřiku</t>
  </si>
  <si>
    <t>Výzkumný a zkušební ústav Plzeň / partner: ŠKODA TRANSPORTATION, a.s ALSTOM Czech Republic ČEZ a.s. Sev.En Engineering s.r.o. Nové Technologie Výzkumné centrum ZČU Ústav Fyziky Plazmatů AVČR, v.v.i., TPUE, ACRI</t>
  </si>
  <si>
    <t>Dráty - Vývoj speciálních drátových polotovarů pro svařování a 3D tisk</t>
  </si>
  <si>
    <t>COMTES FHT, a.s / partner: CZECH PRECISION FORGE a.s., Škola Welding,Správa informačních technologií města Plzně, ZÁPADOČESKÁ UNIVERZITA V PLZNI,Klastr MECHATRONIKA, z.s.</t>
  </si>
  <si>
    <t>RTIpro - Znalostní partnerství pro výzkum aditivních technologií v prostředí cirkulární ekonomiky</t>
  </si>
  <si>
    <t>Západočeská univerzita v Plzni / RTI / partner: AM-CME s.r.o., ILC FACTORY a.s., Západočeské muzeum v Plzni, Česká technologická platforma STROJÍRENSTVÍ, z.s., Klastr Chytrý Plzeňský kraj,</t>
  </si>
  <si>
    <t>H2MPEA - Dlouhodobá spolupráce v oblasti výzkumu nových MPEA materiálů pro ukládání vodíku a další energetické technologie</t>
  </si>
  <si>
    <t>Západočeská univerzita v Plzni / RTI / partner: ŠKODA TRANSPORTATION a.s. (Škoda Electric); Plzeňská teplárenská, a.s.; Klastr Chytrý Plzeňský kraj; Klastr MECHATRONIKA, z.s.; Česká vodíková technologická platforma</t>
  </si>
  <si>
    <t>SENZORIKA - Nové materiály a technologie pro senzory a aktuátory pro Společnost 4.0</t>
  </si>
  <si>
    <t>Západočeská univerzita v Plzni / RICE / partner: např. s HZS Plzeňského kraje; Správou informačních technologií města Plzně; GoodPRO, s.r.o.; Applycon s.r.o.; Protetika Plzeň s.r.o.</t>
  </si>
  <si>
    <t>ENERGETIKA - Nové prvky a technologie pro energetické infrastruktury se zvýšenou spolehlivostí a bezpečností</t>
  </si>
  <si>
    <t>Západočeská univerzita v Plzni / RICE / partner: ČEZ, a. s.; ČEPS, a.s.; ČEZ Distribuce, a.s.; EG.D, a.s.; ÚJV Řež, a.s.; Plzeňská teplárenská, a.s.; Plzeňské městské dopravní podniky, a.s.; SPRÁVA INFORMAČNÍCH TECHNOLOGIÍ MĚSTA PLZNĚ</t>
  </si>
  <si>
    <t>KyBiTech - VaV kybertechnologií a biotechnologií pro zdravotnictví v plzeňské metropolitní oblasti</t>
  </si>
  <si>
    <t>Západočeská univerzita v Plzni / NTIS / partner: Fakultní nemocnice Plzeň Biomedicínské centrum XENO Cell Innovations, s.r.o. (možný partner) SpeechTech, s.r.o. (možný partner)</t>
  </si>
  <si>
    <t>2Dsens - Výzkum nových 2D materiálů pro senzorické environmentální aplikace</t>
  </si>
  <si>
    <t>Západočeská univerzita v Plzni / NTC / partner: HOFMEISTER s.r.o.</t>
  </si>
  <si>
    <t>LabIR-EDU-DIGI - Digitální dovednosti a environmentální vzdělávání učitelů a žáků prostřednictvím termokame</t>
  </si>
  <si>
    <t>Západočeská univerzita v Plzni / NTC / partner: Krajský úřad Plzeňského kraje, Město Rokycany, SPRÁVA INFORMAČNÍCH TECHNOLOGIÍ MĚSTA PLZNĚ, TIMI CREATION s.r.o. nvias z.s</t>
  </si>
  <si>
    <t>Ortotika - Zdravotnické pomůcky pro ortotiku a dentální náhrady</t>
  </si>
  <si>
    <t>COMTES FHT, a.s / partner: Protetika Plzeň s.r.o. ET Additive s.r.o. Jaromír Tříska zubní laboratoř KAJOKO s.r.o. Fakultní nemocnice Plzeň - Lochotín Střední zdravotnická škola a Vyšší odborná škola zdravotnická Základní škola Dobřany</t>
  </si>
  <si>
    <t xml:space="preserve">Přestože je každý projekt sám o sobě v souladu se SPA21+, nejedná se komplexní systémové pojetí s územním dopadem na celou aglomeraci. Jedná se o individuální projekty pro čerpání dotace, ale přidaná hodnota a integrovanost jim chybí. </t>
  </si>
  <si>
    <t>STAV 1/6/2022</t>
  </si>
  <si>
    <t>CZV</t>
  </si>
  <si>
    <t>EU</t>
  </si>
  <si>
    <t>SR</t>
  </si>
  <si>
    <t xml:space="preserve">2 projekty města Plzně (Cyklostezka Vejprnický potok a Greenways - Mže, Pod Vinicemi - Radčická)  požádali o vyřazení programového rámce a to z důvodu, že jsou ve fázi před zahájením realizace a je zde proto vysoká pravděpodobnost jejich fyzického dokončení před podáním žádosti o dotaci z IROP.
Nově byl na prog.rámec přidán projekt další v pořadí (Cyklotrasa č. 38 Přeštice). </t>
  </si>
  <si>
    <t>Příspěvek EU zvýšen ze 102.529.115,00 na 106.649.241,14. Alokace ve výši 11.316.241,14 byla nabídnuta dalšímu projektu v pořadí. MŠ Nezvěstice, MŠ Lhota a MŠ Valcha jsou připravovány do individuální výzvy. Do prog.rámce byla zahrnuta MŠ Spálené Poříčí.</t>
  </si>
  <si>
    <t xml:space="preserve">Příspěvek EU snížen ze 167.079.201,00 na 163.038.467,28.
ZŠ Dýšina odstoupila z prog.rámce ITI.
</t>
  </si>
  <si>
    <t xml:space="preserve">Příspěvek EU snížen z 20.180.690,00 na 18.194.888,31.
Projekt Techmania osloven, zda přesto využije zbývající alokaci 694.887,69 - souhlasí nadále s uvedením v programovém rámci.
</t>
  </si>
  <si>
    <t xml:space="preserve">Příspěvek EU zvýšen z 60.765.307,00 na 69.634.870,87. Tedy o 8.869.563,87.
</t>
  </si>
  <si>
    <t>Příspěvek EU snížen ze 48.089.101,00 na 41.790.000,00. Tedy o 6.299.100,00.</t>
  </si>
  <si>
    <t>Příspěvek EU navýšen z 36.084.560,00 na 36.744.299,96. Tedy o 659.739,96</t>
  </si>
  <si>
    <t>Příspěvek EU snížen z 61.250.000,00 na 46.940.825,73. Tedy o 14.309.174,27</t>
  </si>
  <si>
    <t>PORADI 1/6/2022</t>
  </si>
  <si>
    <t>STAV 26/8/2022</t>
  </si>
  <si>
    <t>PORADI 26/8/2022</t>
  </si>
  <si>
    <t>POPIS ZMĚNY</t>
  </si>
  <si>
    <t>KOFINANCE</t>
  </si>
  <si>
    <t>Celkem</t>
  </si>
  <si>
    <t>STAV 22/11/2022</t>
  </si>
  <si>
    <t>PORADI 22/11/2022</t>
  </si>
  <si>
    <t>STAV 22/2/2023</t>
  </si>
  <si>
    <t>PORADI 22/2/2024</t>
  </si>
  <si>
    <t>POPIS ZMĚNY 22/11/2022</t>
  </si>
  <si>
    <t>POPIS ZMĚNY 22/2/2023</t>
  </si>
  <si>
    <t>Po aktualizací záměrů došlo u projektu k navýšení clekových nákladů z 50 mil.Kč na 70 mil. Kč. Na projekt bude využita celková výše alokace.</t>
  </si>
  <si>
    <t xml:space="preserve">Po aktualizaci projektového záměru byly CZV navýšeny z 9 mil. Kč na 11,43 mil. Kč. </t>
  </si>
  <si>
    <t xml:space="preserve">Po aktualizaci projektového záměru byly CZV navýšeny z 2,79 mil. Kč na 3 487 500 Kč. </t>
  </si>
  <si>
    <t xml:space="preserve">Po aktualizaci projektového záměru byly CZV navýšeny z 4 235 000 Kč na 5 295 000 Kč. </t>
  </si>
  <si>
    <t>Změna žadatele: původně: ZŠ Dolní Bělá, nově: obec Dolní Bělá</t>
  </si>
  <si>
    <t>Změna žadatele: původně: obec Tlučná, nově: ZŚ a MŠ Tlučná</t>
  </si>
  <si>
    <t xml:space="preserve">Projekt snižuje CZV z původních 7.771.400 Kč na 7.000.000 Kč. </t>
  </si>
  <si>
    <t xml:space="preserve">Z důvodu zvýšení celkových nákladů, projekt odstoupil ze seznamu ITI. </t>
  </si>
  <si>
    <t>Ze strany OPD byla finalizována finální výše celkové alokace pro PA, která byla o cca 50mil.vyšší, než suma projektových záměrů. Žadatelé byli proto vyzváni k aktualizaci záměrů. U projektu Obratiště Košutka došlo k navýšení CZV o  60 mil.Kč. Dále byla ze strany ŘO upřesněna procentuální výše dotace EU u novostaveb a modernizací a proto byly částky u jednotlivých projektů upřesněny.</t>
  </si>
  <si>
    <t>OP</t>
  </si>
  <si>
    <t>SC</t>
  </si>
  <si>
    <t>IROP</t>
  </si>
  <si>
    <t>4.1</t>
  </si>
  <si>
    <t>4.2</t>
  </si>
  <si>
    <t>4.4</t>
  </si>
  <si>
    <t>6.1</t>
  </si>
  <si>
    <t>2.2</t>
  </si>
  <si>
    <t>1.1</t>
  </si>
  <si>
    <t>OPŽP</t>
  </si>
  <si>
    <t>OPD</t>
  </si>
  <si>
    <t>1.2</t>
  </si>
  <si>
    <t>1.3</t>
  </si>
  <si>
    <t>1.5</t>
  </si>
  <si>
    <t>3.1</t>
  </si>
  <si>
    <t>OPTAK</t>
  </si>
  <si>
    <t>OPJAK</t>
  </si>
  <si>
    <t>Dále byla ze strany ŘO upřesněna procentuální výše dotace EU u novostaveb a modernizací a proto byly částky u jednotlivých projektů upřesněny.</t>
  </si>
  <si>
    <t>Z důvodu zvýšení celkových nákladů byla uvolněna finanční alokace z projektů ZŠ Kaznějov a ZŠ a MŠ Tlučná, využita ve prospěch projektu ZŠ Dolní Běla, a to ve výši 1.145.896,11 Kč CZV</t>
  </si>
  <si>
    <t>Z důvodu identifikace duplicity v individuální výzvě IROP projektu MŠ Spálené Poříčí, není možné tento projektový záměr uvádět na seznamu ITI. Projekt je tedy vyřazen</t>
  </si>
  <si>
    <t>Disponibilní finanční alokace ve výši  11.316.241,14 byla nabídnuta dalším projektům v pořadí: MŠ Nezvěstice, MŠ Lhota, MŠ Valcha – odmítnuto. Do prog. rámce byl přidán projekt MŠ Újezd.</t>
  </si>
  <si>
    <t>Projekt odstoupil ze seznamu ITI</t>
  </si>
  <si>
    <t>2.1</t>
  </si>
  <si>
    <t>OPZ+</t>
  </si>
  <si>
    <t>1,1</t>
  </si>
  <si>
    <t>2.1.</t>
  </si>
  <si>
    <t>Integrace cizinců v PMO</t>
  </si>
  <si>
    <t>CLZ -Centrum lidských zdrojů Plzeňského kraje z. ú</t>
  </si>
  <si>
    <t>PZ v souladu</t>
  </si>
  <si>
    <t>Zaměstnanost</t>
  </si>
  <si>
    <t>Začleňování</t>
  </si>
  <si>
    <t>Odrazový můstek k aktivnímu uplatnění</t>
  </si>
  <si>
    <t>bfz o.p.s</t>
  </si>
  <si>
    <t>Podpora rodin v oblasti začleňování, vzdělávání a finanční gramotnosti</t>
  </si>
  <si>
    <t>Blízký soused z.s.</t>
  </si>
  <si>
    <t>Pečujeme s láskou</t>
  </si>
  <si>
    <t>Komunikujeme o.p.s.</t>
  </si>
  <si>
    <t>změna termínu realizace a změna indikátorů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</si>
</sst>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č&quot;_-;\-* #,##0.00\ &quot;Kč&quot;_-;_-* &quot;-&quot;??\ &quot;Kč&quot;_-;_-@_-"/>
  </numFmts>
  <fonts count="13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sz val="8"/>
      <color rgb="FF000000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1"/>
      <color theme="0"/>
      <name val="Arial"/>
      <family val="2"/>
      <charset val="238"/>
    </font>
    <font>
      <sz val="9"/>
      <name val="Exo Light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medium">
        <color rgb="FFFF0000"/>
      </left>
      <right style="thin">
        <color indexed="64"/>
      </right>
      <top style="medium">
        <color rgb="FFFF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FF0000"/>
      </top>
      <bottom style="thin">
        <color indexed="64"/>
      </bottom>
      <diagonal/>
    </border>
    <border>
      <left style="thin">
        <color indexed="64"/>
      </left>
      <right style="medium">
        <color rgb="FFFF0000"/>
      </right>
      <top style="medium">
        <color rgb="FFFF0000"/>
      </top>
      <bottom style="thin">
        <color indexed="64"/>
      </bottom>
      <diagonal/>
    </border>
    <border>
      <left style="medium">
        <color rgb="FFFF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rgb="FFFF0000"/>
      </right>
      <top style="thin">
        <color auto="1"/>
      </top>
      <bottom style="thin">
        <color auto="1"/>
      </bottom>
      <diagonal/>
    </border>
    <border>
      <left style="medium">
        <color rgb="FFFF0000"/>
      </left>
      <right style="thin">
        <color indexed="64"/>
      </right>
      <top style="thin">
        <color indexed="64"/>
      </top>
      <bottom style="medium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FF0000"/>
      </bottom>
      <diagonal/>
    </border>
    <border>
      <left style="thin">
        <color indexed="64"/>
      </left>
      <right style="medium">
        <color rgb="FFFF0000"/>
      </right>
      <top style="thin">
        <color indexed="64"/>
      </top>
      <bottom style="medium">
        <color rgb="FFFF0000"/>
      </bottom>
      <diagonal/>
    </border>
    <border>
      <left style="thin">
        <color auto="1"/>
      </left>
      <right style="thin">
        <color rgb="FFFF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>
      <alignment vertical="center"/>
    </xf>
  </cellStyleXfs>
  <cellXfs count="8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4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4" fontId="4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vertical="top" wrapText="1"/>
    </xf>
    <xf numFmtId="0" fontId="8" fillId="0" borderId="0" xfId="0" applyFont="1" applyAlignment="1">
      <alignment horizontal="left" vertical="top" wrapText="1"/>
    </xf>
    <xf numFmtId="0" fontId="4" fillId="0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left" vertical="top"/>
    </xf>
    <xf numFmtId="0" fontId="9" fillId="3" borderId="1" xfId="0" applyFont="1" applyFill="1" applyBorder="1" applyAlignment="1">
      <alignment horizontal="left" vertical="top"/>
    </xf>
    <xf numFmtId="0" fontId="10" fillId="0" borderId="1" xfId="0" applyFont="1" applyFill="1" applyBorder="1" applyAlignment="1">
      <alignment horizontal="left" vertical="top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3" fillId="0" borderId="0" xfId="0" applyFont="1" applyFill="1" applyAlignment="1">
      <alignment vertical="center"/>
    </xf>
    <xf numFmtId="0" fontId="7" fillId="0" borderId="2" xfId="0" applyFont="1" applyBorder="1" applyAlignment="1">
      <alignment horizontal="left" vertical="top" wrapText="1"/>
    </xf>
    <xf numFmtId="0" fontId="7" fillId="0" borderId="3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 wrapText="1"/>
    </xf>
    <xf numFmtId="0" fontId="7" fillId="0" borderId="2" xfId="0" applyFont="1" applyBorder="1" applyAlignment="1">
      <alignment vertical="top" wrapText="1"/>
    </xf>
    <xf numFmtId="0" fontId="7" fillId="0" borderId="3" xfId="0" applyFont="1" applyBorder="1" applyAlignment="1">
      <alignment vertical="top" wrapText="1"/>
    </xf>
    <xf numFmtId="0" fontId="6" fillId="0" borderId="2" xfId="0" applyFont="1" applyBorder="1" applyAlignment="1">
      <alignment horizontal="left" vertical="top" wrapText="1"/>
    </xf>
    <xf numFmtId="0" fontId="4" fillId="0" borderId="5" xfId="0" applyFont="1" applyBorder="1" applyAlignment="1">
      <alignment vertical="center"/>
    </xf>
    <xf numFmtId="0" fontId="9" fillId="0" borderId="6" xfId="0" applyFont="1" applyBorder="1" applyAlignment="1">
      <alignment horizontal="center" vertical="center"/>
    </xf>
    <xf numFmtId="0" fontId="11" fillId="4" borderId="7" xfId="0" applyFont="1" applyFill="1" applyBorder="1" applyAlignment="1">
      <alignment horizontal="center" vertical="center" wrapText="1"/>
    </xf>
    <xf numFmtId="0" fontId="11" fillId="4" borderId="4" xfId="0" applyFont="1" applyFill="1" applyBorder="1" applyAlignment="1">
      <alignment horizontal="center" vertical="center" wrapText="1"/>
    </xf>
    <xf numFmtId="0" fontId="11" fillId="4" borderId="8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vertical="center"/>
    </xf>
    <xf numFmtId="0" fontId="4" fillId="0" borderId="2" xfId="0" applyFont="1" applyBorder="1" applyAlignment="1">
      <alignment vertical="center" wrapText="1"/>
    </xf>
    <xf numFmtId="44" fontId="4" fillId="0" borderId="2" xfId="0" applyNumberFormat="1" applyFont="1" applyBorder="1" applyAlignment="1">
      <alignment vertical="center"/>
    </xf>
    <xf numFmtId="0" fontId="5" fillId="0" borderId="2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vertical="center"/>
    </xf>
    <xf numFmtId="0" fontId="4" fillId="0" borderId="3" xfId="0" applyFont="1" applyBorder="1" applyAlignment="1">
      <alignment vertical="center" wrapText="1"/>
    </xf>
    <xf numFmtId="0" fontId="5" fillId="0" borderId="3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center" vertical="center"/>
    </xf>
    <xf numFmtId="44" fontId="4" fillId="0" borderId="3" xfId="0" applyNumberFormat="1" applyFont="1" applyBorder="1" applyAlignment="1">
      <alignment vertical="center"/>
    </xf>
    <xf numFmtId="0" fontId="7" fillId="0" borderId="0" xfId="0" applyFont="1" applyBorder="1" applyAlignment="1">
      <alignment horizontal="left" vertical="top" wrapText="1"/>
    </xf>
    <xf numFmtId="0" fontId="4" fillId="0" borderId="1" xfId="0" applyFont="1" applyFill="1" applyBorder="1" applyAlignment="1">
      <alignment vertical="center" wrapText="1"/>
    </xf>
    <xf numFmtId="0" fontId="0" fillId="0" borderId="1" xfId="0" applyBorder="1">
      <alignment vertical="center"/>
    </xf>
    <xf numFmtId="0" fontId="9" fillId="0" borderId="1" xfId="0" applyFont="1" applyFill="1" applyBorder="1" applyAlignment="1">
      <alignment horizontal="left" vertical="top"/>
    </xf>
    <xf numFmtId="0" fontId="9" fillId="0" borderId="2" xfId="0" applyFont="1" applyFill="1" applyBorder="1" applyAlignment="1">
      <alignment horizontal="left" vertical="top"/>
    </xf>
    <xf numFmtId="0" fontId="11" fillId="4" borderId="12" xfId="0" applyFont="1" applyFill="1" applyBorder="1" applyAlignment="1">
      <alignment horizontal="center" vertical="center" wrapText="1"/>
    </xf>
    <xf numFmtId="0" fontId="11" fillId="4" borderId="13" xfId="0" applyFont="1" applyFill="1" applyBorder="1" applyAlignment="1">
      <alignment horizontal="center" vertical="center" wrapText="1"/>
    </xf>
    <xf numFmtId="0" fontId="11" fillId="4" borderId="14" xfId="0" applyFont="1" applyFill="1" applyBorder="1" applyAlignment="1">
      <alignment horizontal="center" vertical="center" wrapText="1"/>
    </xf>
    <xf numFmtId="0" fontId="0" fillId="0" borderId="15" xfId="0" applyBorder="1">
      <alignment vertical="center"/>
    </xf>
    <xf numFmtId="0" fontId="9" fillId="0" borderId="16" xfId="0" applyFont="1" applyBorder="1" applyAlignment="1">
      <alignment horizontal="center" vertical="center"/>
    </xf>
    <xf numFmtId="0" fontId="7" fillId="0" borderId="15" xfId="0" applyFont="1" applyBorder="1" applyAlignment="1">
      <alignment horizontal="left" vertical="top" wrapText="1"/>
    </xf>
    <xf numFmtId="0" fontId="0" fillId="0" borderId="17" xfId="0" applyBorder="1">
      <alignment vertical="center"/>
    </xf>
    <xf numFmtId="0" fontId="9" fillId="3" borderId="18" xfId="0" applyFont="1" applyFill="1" applyBorder="1" applyAlignment="1">
      <alignment horizontal="left" vertical="top"/>
    </xf>
    <xf numFmtId="0" fontId="9" fillId="0" borderId="19" xfId="0" applyFont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left" vertical="top"/>
    </xf>
    <xf numFmtId="0" fontId="6" fillId="0" borderId="1" xfId="0" applyFont="1" applyBorder="1" applyAlignment="1">
      <alignment horizontal="left" vertical="top" wrapText="1"/>
    </xf>
    <xf numFmtId="0" fontId="9" fillId="0" borderId="3" xfId="0" applyFont="1" applyFill="1" applyBorder="1" applyAlignment="1">
      <alignment horizontal="left" vertical="top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12" fillId="0" borderId="0" xfId="0" applyFont="1" applyAlignment="1">
      <alignment vertical="center" wrapText="1"/>
    </xf>
    <xf numFmtId="0" fontId="9" fillId="0" borderId="20" xfId="0" applyFont="1" applyBorder="1" applyAlignment="1">
      <alignment horizontal="center" vertical="center"/>
    </xf>
    <xf numFmtId="0" fontId="4" fillId="5" borderId="5" xfId="0" applyFont="1" applyFill="1" applyBorder="1" applyAlignment="1">
      <alignment vertical="center"/>
    </xf>
    <xf numFmtId="0" fontId="4" fillId="5" borderId="1" xfId="0" applyFont="1" applyFill="1" applyBorder="1" applyAlignment="1">
      <alignment vertical="center" wrapText="1"/>
    </xf>
    <xf numFmtId="0" fontId="4" fillId="5" borderId="1" xfId="0" applyFont="1" applyFill="1" applyBorder="1" applyAlignment="1">
      <alignment horizontal="center" vertical="center" wrapText="1"/>
    </xf>
    <xf numFmtId="49" fontId="4" fillId="5" borderId="1" xfId="0" applyNumberFormat="1" applyFont="1" applyFill="1" applyBorder="1" applyAlignment="1">
      <alignment horizontal="center" vertical="center" wrapText="1"/>
    </xf>
    <xf numFmtId="44" fontId="4" fillId="5" borderId="1" xfId="0" applyNumberFormat="1" applyFont="1" applyFill="1" applyBorder="1" applyAlignment="1">
      <alignment vertical="center"/>
    </xf>
    <xf numFmtId="0" fontId="5" fillId="5" borderId="1" xfId="0" applyFont="1" applyFill="1" applyBorder="1" applyAlignment="1">
      <alignment horizontal="left" vertical="center"/>
    </xf>
    <xf numFmtId="0" fontId="4" fillId="5" borderId="6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left" vertical="top" wrapText="1"/>
    </xf>
    <xf numFmtId="0" fontId="9" fillId="5" borderId="5" xfId="0" applyFont="1" applyFill="1" applyBorder="1" applyAlignment="1">
      <alignment horizontal="left" vertical="top"/>
    </xf>
    <xf numFmtId="0" fontId="9" fillId="5" borderId="6" xfId="0" applyFont="1" applyFill="1" applyBorder="1" applyAlignment="1">
      <alignment horizontal="center" vertical="center"/>
    </xf>
    <xf numFmtId="0" fontId="0" fillId="5" borderId="1" xfId="0" applyFill="1" applyBorder="1">
      <alignment vertical="center"/>
    </xf>
    <xf numFmtId="0" fontId="9" fillId="5" borderId="1" xfId="0" applyFont="1" applyFill="1" applyBorder="1" applyAlignment="1">
      <alignment horizontal="left" vertical="top"/>
    </xf>
    <xf numFmtId="0" fontId="9" fillId="5" borderId="20" xfId="0" applyFont="1" applyFill="1" applyBorder="1" applyAlignment="1">
      <alignment horizontal="center" vertical="center"/>
    </xf>
    <xf numFmtId="0" fontId="0" fillId="5" borderId="0" xfId="0" applyFill="1" applyAlignment="1">
      <alignment vertical="center" wrapText="1"/>
    </xf>
    <xf numFmtId="0" fontId="9" fillId="5" borderId="16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left" vertical="top" wrapText="1"/>
    </xf>
    <xf numFmtId="0" fontId="1" fillId="5" borderId="15" xfId="0" applyFont="1" applyFill="1" applyBorder="1" applyAlignment="1">
      <alignment vertical="center" wrapText="1"/>
    </xf>
    <xf numFmtId="0" fontId="9" fillId="0" borderId="21" xfId="0" applyFont="1" applyBorder="1" applyAlignment="1">
      <alignment horizontal="center" vertical="center"/>
    </xf>
    <xf numFmtId="0" fontId="0" fillId="0" borderId="15" xfId="0" applyBorder="1" applyAlignment="1">
      <alignment vertical="center" wrapText="1"/>
    </xf>
  </cellXfs>
  <cellStyles count="1">
    <cellStyle name="Normální" xfId="0" builtinId="0"/>
  </cellStyles>
  <dxfs count="91"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medium">
          <color rgb="FFFF0000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medium">
          <color rgb="FFFF0000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outline="0">
        <left style="thin">
          <color auto="1"/>
        </left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 style="thin">
          <color indexed="64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38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38"/>
        <scheme val="none"/>
      </font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charset val="238"/>
        <scheme val="none"/>
      </font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charset val="238"/>
        <scheme val="none"/>
      </font>
      <alignment horizontal="left" vertical="top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38"/>
        <scheme val="none"/>
      </font>
      <numFmt numFmtId="34" formatCode="_-* #,##0.00\ &quot;Kč&quot;_-;\-* #,##0.00\ &quot;Kč&quot;_-;_-* &quot;-&quot;??\ &quot;Kč&quot;_-;_-@_-"/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38"/>
        <scheme val="none"/>
      </font>
      <numFmt numFmtId="34" formatCode="_-* #,##0.00\ &quot;Kč&quot;_-;\-* #,##0.00\ &quot;Kč&quot;_-;_-* &quot;-&quot;??\ &quot;Kč&quot;_-;_-@_-"/>
      <alignment horizontal="general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38"/>
        <scheme val="none"/>
      </font>
      <numFmt numFmtId="34" formatCode="_-* #,##0.00\ &quot;Kč&quot;_-;\-* #,##0.00\ &quot;Kč&quot;_-;_-* &quot;-&quot;??\ &quot;Kč&quot;_-;_-@_-"/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38"/>
        <scheme val="none"/>
      </font>
      <numFmt numFmtId="34" formatCode="_-* #,##0.00\ &quot;Kč&quot;_-;\-* #,##0.00\ &quot;Kč&quot;_-;_-* &quot;-&quot;??\ &quot;Kč&quot;_-;_-@_-"/>
      <alignment horizontal="general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38"/>
        <scheme val="none"/>
      </font>
      <numFmt numFmtId="34" formatCode="_-* #,##0.00\ &quot;Kč&quot;_-;\-* #,##0.00\ &quot;Kč&quot;_-;_-* &quot;-&quot;??\ &quot;Kč&quot;_-;_-@_-"/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38"/>
        <scheme val="none"/>
      </font>
      <numFmt numFmtId="34" formatCode="_-* #,##0.00\ &quot;Kč&quot;_-;\-* #,##0.00\ &quot;Kč&quot;_-;_-* &quot;-&quot;??\ &quot;Kč&quot;_-;_-@_-"/>
      <alignment horizontal="general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38"/>
        <scheme val="none"/>
      </font>
      <numFmt numFmtId="34" formatCode="_-* #,##0.00\ &quot;Kč&quot;_-;\-* #,##0.00\ &quot;Kč&quot;_-;_-* &quot;-&quot;??\ &quot;Kč&quot;_-;_-@_-"/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38"/>
        <scheme val="none"/>
      </font>
      <numFmt numFmtId="34" formatCode="_-* #,##0.00\ &quot;Kč&quot;_-;\-* #,##0.00\ &quot;Kč&quot;_-;_-* &quot;-&quot;??\ &quot;Kč&quot;_-;_-@_-"/>
      <alignment horizontal="general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38"/>
        <scheme val="none"/>
      </font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38"/>
        <scheme val="none"/>
      </font>
      <alignment horizontal="general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38"/>
        <scheme val="none"/>
      </font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38"/>
        <scheme val="none"/>
      </font>
      <alignment horizontal="general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38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38"/>
        <scheme val="none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38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38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38"/>
        <scheme val="none"/>
      </font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38"/>
        <scheme val="none"/>
      </font>
      <alignment horizontal="general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38"/>
        <scheme val="none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38"/>
        <scheme val="none"/>
      </font>
      <alignment horizontal="general" vertical="center" textRotation="0" wrapText="0" indent="0" justifyLastLine="0" shrinkToFit="0" readingOrder="0"/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charset val="238"/>
        <scheme val="none"/>
      </font>
      <fill>
        <patternFill patternType="solid">
          <fgColor indexed="64"/>
          <bgColor theme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theme="2" tint="-9.9948118533890809E-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theme="2" tint="-9.9948118533890809E-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theme="2" tint="-9.9948118533890809E-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theme="2" tint="-9.9948118533890809E-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theme="2" tint="-9.9948118533890809E-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theme="2" tint="-9.9948118533890809E-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theme="2" tint="-9.9948118533890809E-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theme="2" tint="-9.9948118533890809E-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theme="2" tint="-9.9948118533890809E-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theme="2" tint="-9.9948118533890809E-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theme="2" tint="-9.9948118533890809E-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theme="2" tint="-9.9948118533890809E-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theme="2" tint="-9.9948118533890809E-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theme="2" tint="-9.9948118533890809E-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theme="2" tint="-9.9948118533890809E-2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F43EE5A-3467-4569-8DA6-4AE8F9946C04}" name="Tabulka1" displayName="Tabulka1" ref="A1:U163" totalsRowCount="1" headerRowDxfId="44" headerRowBorderDxfId="43" tableBorderDxfId="42">
  <autoFilter ref="A1:U162" xr:uid="{0EE54FCF-87CB-42A3-9B02-55C722D968DC}">
    <filterColumn colId="19">
      <filters>
        <filter val="PZ v souladu - mimo rámec"/>
        <filter val="PZ v souladu - v rámci"/>
      </filters>
    </filterColumn>
  </autoFilter>
  <tableColumns count="21">
    <tableColumn id="1" xr3:uid="{44F1B81B-5746-4BBD-8A94-5D426FE43C37}" name="VYZVA" totalsRowLabel="Celkem" dataDxfId="41" totalsRowDxfId="40"/>
    <tableColumn id="2" xr3:uid="{7970C03E-2A22-4322-850E-D0D06203E499}" name="NAZEV VYZVY" totalsRowFunction="count" dataDxfId="39" totalsRowDxfId="38"/>
    <tableColumn id="20" xr3:uid="{C65DF542-43DE-4A18-B5EF-3021EACE9111}" name="OP" dataDxfId="37" totalsRowDxfId="36"/>
    <tableColumn id="21" xr3:uid="{6787B820-625B-45DF-97B3-DADF1E5AA708}" name="SC" dataDxfId="35" totalsRowDxfId="34"/>
    <tableColumn id="3" xr3:uid="{2DFA5F2D-7436-4377-9F26-A536E9BABF04}" name="Projektový záměr" dataDxfId="33" totalsRowDxfId="32"/>
    <tableColumn id="4" xr3:uid="{7C362920-5290-4F32-A0D9-99AC7527A623}" name="Žadatel/partner" dataDxfId="31" totalsRowDxfId="30"/>
    <tableColumn id="5" xr3:uid="{6B956B48-FC04-4731-BADE-79418DA60EC3}" name="CZV" totalsRowFunction="sum" dataDxfId="29" totalsRowDxfId="28"/>
    <tableColumn id="6" xr3:uid="{F4B99864-947E-43E7-A8F8-C1420D3DA0FA}" name="EU" totalsRowFunction="sum" dataDxfId="27" totalsRowDxfId="26">
      <calculatedColumnFormula>G2*0.7</calculatedColumnFormula>
    </tableColumn>
    <tableColumn id="7" xr3:uid="{60E3B2AA-8A6A-47A0-8B57-15DB91071ECC}" name="SR" totalsRowFunction="sum" dataDxfId="25" totalsRowDxfId="24">
      <calculatedColumnFormula>G2*0.25</calculatedColumnFormula>
    </tableColumn>
    <tableColumn id="8" xr3:uid="{2E33FE4D-E0C6-418E-8500-B613F2F72D7E}" name="KOFINANCE" totalsRowFunction="sum" dataDxfId="23" totalsRowDxfId="22">
      <calculatedColumnFormula>G2-(H2+I2)</calculatedColumnFormula>
    </tableColumn>
    <tableColumn id="9" xr3:uid="{5BF924DA-8887-4125-87E0-407F8EA3B4C2}" name="STAV 1/6/2022" dataDxfId="21" totalsRowDxfId="20"/>
    <tableColumn id="10" xr3:uid="{446D7FFD-1386-4483-883E-D8A8D096939A}" name="PORADI 1/6/2022" dataDxfId="19" totalsRowDxfId="18"/>
    <tableColumn id="11" xr3:uid="{4794FA75-D938-4E0C-A0E9-73609CA2A8C9}" name="POPIS ZMĚNY" dataDxfId="17" totalsRowDxfId="16"/>
    <tableColumn id="12" xr3:uid="{AC27EB3D-B4E8-4CEC-B8D0-4F30D63F6347}" name="STAV 26/8/2022" totalsRowFunction="count" dataDxfId="15" totalsRowDxfId="14"/>
    <tableColumn id="13" xr3:uid="{206DF016-AAE4-4034-9110-A31F922180DE}" name="PORADI 26/8/2022" dataDxfId="13" totalsRowDxfId="12"/>
    <tableColumn id="14" xr3:uid="{C9F2DA47-8048-46C2-A6BA-F0F07FCFC02D}" name="POPIS ZMĚNY 22/11/2022" dataDxfId="11" totalsRowDxfId="10"/>
    <tableColumn id="15" xr3:uid="{08BF6277-7BE6-490F-9D52-8169925AF9A5}" name="STAV 22/11/2022" totalsRowFunction="count" dataDxfId="9" totalsRowDxfId="8"/>
    <tableColumn id="16" xr3:uid="{82E11419-10CB-4E30-81C4-338E8919477F}" name="PORADI 22/11/2022" dataDxfId="7" totalsRowDxfId="6"/>
    <tableColumn id="17" xr3:uid="{E63E4BA6-30FC-47A4-B9EF-68161225E858}" name="POPIS ZMĚNY 22/2/2023" dataDxfId="5" totalsRowDxfId="4"/>
    <tableColumn id="18" xr3:uid="{277F7CA9-9035-4BDB-B691-DF2597A18F59}" name="STAV 22/2/2023" totalsRowFunction="count" dataDxfId="3" totalsRowDxfId="2"/>
    <tableColumn id="19" xr3:uid="{277C4AD4-1AE8-4E0D-98E3-E1014B62AA7E}" name="PORADI 22/2/2024" dataDxfId="1" totalsRowDxfId="0"/>
  </tableColumns>
  <tableStyleInfo name="TableStyleMedium2" showFirstColumn="0" showLastColumn="0" showRowStripes="0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7F3AC7-ACFF-4AE2-81ED-664124585B4F}">
  <dimension ref="A1:U173"/>
  <sheetViews>
    <sheetView tabSelected="1" zoomScale="80" zoomScaleNormal="80" zoomScaleSheetLayoutView="10" zoomScalePageLayoutView="70" workbookViewId="0">
      <pane xSplit="5" ySplit="1" topLeftCell="M2" activePane="bottomRight" state="frozen"/>
      <selection pane="topRight" activeCell="F1" sqref="F1"/>
      <selection pane="bottomLeft" activeCell="A2" sqref="A2"/>
      <selection pane="bottomRight" activeCell="U163" sqref="U163"/>
    </sheetView>
  </sheetViews>
  <sheetFormatPr defaultColWidth="9" defaultRowHeight="15"/>
  <cols>
    <col min="1" max="1" width="10.28515625" bestFit="1" customWidth="1"/>
    <col min="2" max="2" width="23.7109375" style="3" customWidth="1"/>
    <col min="3" max="4" width="13.140625" style="59" customWidth="1"/>
    <col min="5" max="5" width="31.42578125" style="3" customWidth="1"/>
    <col min="6" max="7" width="20.85546875" style="2" bestFit="1" customWidth="1"/>
    <col min="8" max="8" width="25.7109375" style="2" customWidth="1"/>
    <col min="9" max="9" width="24.85546875" style="2" customWidth="1"/>
    <col min="10" max="10" width="25.85546875" style="16" customWidth="1"/>
    <col min="11" max="11" width="20.140625" style="1" customWidth="1"/>
    <col min="12" max="12" width="46.7109375" style="8" customWidth="1"/>
    <col min="13" max="13" width="28.42578125" style="13" customWidth="1"/>
    <col min="14" max="14" width="21.42578125" style="14" customWidth="1"/>
    <col min="15" max="15" width="33.42578125" customWidth="1"/>
    <col min="16" max="16" width="22.42578125" customWidth="1"/>
    <col min="17" max="17" width="20.42578125" customWidth="1"/>
    <col min="18" max="18" width="22.28515625" customWidth="1"/>
    <col min="19" max="19" width="29.140625" customWidth="1"/>
    <col min="20" max="20" width="29.5703125" customWidth="1"/>
    <col min="21" max="21" width="17.5703125" customWidth="1"/>
  </cols>
  <sheetData>
    <row r="1" spans="1:21" s="3" customFormat="1" ht="36" customHeight="1">
      <c r="A1" s="25" t="s">
        <v>0</v>
      </c>
      <c r="B1" s="26" t="s">
        <v>1</v>
      </c>
      <c r="C1" s="26" t="s">
        <v>301</v>
      </c>
      <c r="D1" s="26" t="s">
        <v>302</v>
      </c>
      <c r="E1" s="26" t="s">
        <v>2</v>
      </c>
      <c r="F1" s="26" t="s">
        <v>3</v>
      </c>
      <c r="G1" s="26" t="s">
        <v>269</v>
      </c>
      <c r="H1" s="26" t="s">
        <v>270</v>
      </c>
      <c r="I1" s="26" t="s">
        <v>271</v>
      </c>
      <c r="J1" s="26" t="s">
        <v>284</v>
      </c>
      <c r="K1" s="26" t="s">
        <v>268</v>
      </c>
      <c r="L1" s="26" t="s">
        <v>280</v>
      </c>
      <c r="M1" s="26" t="s">
        <v>283</v>
      </c>
      <c r="N1" s="26" t="s">
        <v>281</v>
      </c>
      <c r="O1" s="27" t="s">
        <v>282</v>
      </c>
      <c r="P1" s="26" t="s">
        <v>290</v>
      </c>
      <c r="Q1" s="26" t="s">
        <v>286</v>
      </c>
      <c r="R1" s="27" t="s">
        <v>287</v>
      </c>
      <c r="S1" s="44" t="s">
        <v>291</v>
      </c>
      <c r="T1" s="45" t="s">
        <v>288</v>
      </c>
      <c r="U1" s="46" t="s">
        <v>289</v>
      </c>
    </row>
    <row r="2" spans="1:21" ht="90.75" customHeight="1">
      <c r="A2" s="23">
        <v>1</v>
      </c>
      <c r="B2" s="5" t="s">
        <v>4</v>
      </c>
      <c r="C2" s="57" t="s">
        <v>303</v>
      </c>
      <c r="D2" s="60" t="s">
        <v>304</v>
      </c>
      <c r="E2" s="5" t="s">
        <v>6</v>
      </c>
      <c r="F2" s="5" t="s">
        <v>7</v>
      </c>
      <c r="G2" s="4">
        <v>35000000</v>
      </c>
      <c r="H2" s="4">
        <v>24500000</v>
      </c>
      <c r="I2" s="4">
        <v>5250000</v>
      </c>
      <c r="J2" s="4">
        <f t="shared" ref="J2:J33" si="0">G2-(H2+I2)</f>
        <v>5250000</v>
      </c>
      <c r="K2" s="15" t="s">
        <v>5</v>
      </c>
      <c r="L2" s="9">
        <v>1</v>
      </c>
      <c r="M2" s="22" t="s">
        <v>273</v>
      </c>
      <c r="N2" s="42" t="s">
        <v>5</v>
      </c>
      <c r="O2" s="24">
        <v>1</v>
      </c>
      <c r="P2" s="41"/>
      <c r="Q2" s="42" t="s">
        <v>5</v>
      </c>
      <c r="R2" s="24">
        <v>1</v>
      </c>
      <c r="S2" s="47"/>
      <c r="T2" s="10" t="s">
        <v>5</v>
      </c>
      <c r="U2" s="48">
        <v>1</v>
      </c>
    </row>
    <row r="3" spans="1:21">
      <c r="A3" s="23">
        <v>1</v>
      </c>
      <c r="B3" s="5" t="s">
        <v>4</v>
      </c>
      <c r="C3" s="57" t="s">
        <v>303</v>
      </c>
      <c r="D3" s="60" t="s">
        <v>304</v>
      </c>
      <c r="E3" s="5" t="s">
        <v>8</v>
      </c>
      <c r="F3" s="5" t="s">
        <v>9</v>
      </c>
      <c r="G3" s="4">
        <v>26000000</v>
      </c>
      <c r="H3" s="4">
        <v>18200000</v>
      </c>
      <c r="I3" s="4">
        <v>3900000</v>
      </c>
      <c r="J3" s="4">
        <f t="shared" si="0"/>
        <v>3900000</v>
      </c>
      <c r="K3" s="15" t="s">
        <v>5</v>
      </c>
      <c r="L3" s="53">
        <v>2</v>
      </c>
      <c r="M3" s="55"/>
      <c r="N3" s="54" t="s">
        <v>5</v>
      </c>
      <c r="O3" s="24">
        <v>2</v>
      </c>
      <c r="P3" s="41"/>
      <c r="Q3" s="42" t="s">
        <v>5</v>
      </c>
      <c r="R3" s="24">
        <v>2</v>
      </c>
      <c r="S3" s="47"/>
      <c r="T3" s="10" t="s">
        <v>5</v>
      </c>
      <c r="U3" s="48">
        <v>2</v>
      </c>
    </row>
    <row r="4" spans="1:21" ht="38.25">
      <c r="A4" s="23">
        <v>1</v>
      </c>
      <c r="B4" s="5" t="s">
        <v>4</v>
      </c>
      <c r="C4" s="57" t="s">
        <v>303</v>
      </c>
      <c r="D4" s="60" t="s">
        <v>304</v>
      </c>
      <c r="E4" s="5" t="s">
        <v>10</v>
      </c>
      <c r="F4" s="5" t="s">
        <v>11</v>
      </c>
      <c r="G4" s="4">
        <v>75190000</v>
      </c>
      <c r="H4" s="4">
        <v>52633000</v>
      </c>
      <c r="I4" s="4">
        <v>11278500</v>
      </c>
      <c r="J4" s="4">
        <f t="shared" si="0"/>
        <v>11278500</v>
      </c>
      <c r="K4" s="15" t="s">
        <v>5</v>
      </c>
      <c r="L4" s="53">
        <v>3</v>
      </c>
      <c r="M4" s="55"/>
      <c r="N4" s="54" t="s">
        <v>5</v>
      </c>
      <c r="O4" s="24">
        <v>3</v>
      </c>
      <c r="P4" s="41"/>
      <c r="Q4" s="42" t="s">
        <v>5</v>
      </c>
      <c r="R4" s="24">
        <v>3</v>
      </c>
      <c r="S4" s="47"/>
      <c r="T4" s="10" t="s">
        <v>5</v>
      </c>
      <c r="U4" s="48">
        <v>3</v>
      </c>
    </row>
    <row r="5" spans="1:21" ht="114.75" hidden="1" customHeight="1">
      <c r="A5" s="63">
        <v>1</v>
      </c>
      <c r="B5" s="64" t="s">
        <v>4</v>
      </c>
      <c r="C5" s="65" t="s">
        <v>303</v>
      </c>
      <c r="D5" s="66" t="s">
        <v>304</v>
      </c>
      <c r="E5" s="64" t="s">
        <v>17</v>
      </c>
      <c r="F5" s="64" t="s">
        <v>18</v>
      </c>
      <c r="G5" s="67">
        <v>20500000</v>
      </c>
      <c r="H5" s="67">
        <v>14350000</v>
      </c>
      <c r="I5" s="67">
        <v>3075000</v>
      </c>
      <c r="J5" s="67">
        <f t="shared" si="0"/>
        <v>3075000</v>
      </c>
      <c r="K5" s="68" t="s">
        <v>12</v>
      </c>
      <c r="L5" s="69">
        <v>7</v>
      </c>
      <c r="M5" s="70"/>
      <c r="N5" s="71" t="s">
        <v>5</v>
      </c>
      <c r="O5" s="72">
        <v>4</v>
      </c>
      <c r="P5" s="73"/>
      <c r="Q5" s="74" t="s">
        <v>5</v>
      </c>
      <c r="R5" s="75">
        <v>4</v>
      </c>
      <c r="S5" s="76" t="s">
        <v>320</v>
      </c>
      <c r="T5" s="74"/>
      <c r="U5" s="77"/>
    </row>
    <row r="6" spans="1:21" ht="25.5">
      <c r="A6" s="23">
        <v>1</v>
      </c>
      <c r="B6" s="5" t="s">
        <v>4</v>
      </c>
      <c r="C6" s="57" t="s">
        <v>303</v>
      </c>
      <c r="D6" s="60" t="s">
        <v>304</v>
      </c>
      <c r="E6" s="5" t="s">
        <v>13</v>
      </c>
      <c r="F6" s="5" t="s">
        <v>14</v>
      </c>
      <c r="G6" s="4">
        <v>64384000</v>
      </c>
      <c r="H6" s="4">
        <v>45068800</v>
      </c>
      <c r="I6" s="4">
        <v>9657600</v>
      </c>
      <c r="J6" s="4">
        <f t="shared" si="0"/>
        <v>9657600</v>
      </c>
      <c r="K6" s="15" t="s">
        <v>12</v>
      </c>
      <c r="L6" s="53">
        <v>4</v>
      </c>
      <c r="M6" s="6"/>
      <c r="N6" s="54" t="s">
        <v>12</v>
      </c>
      <c r="O6" s="24">
        <v>5</v>
      </c>
      <c r="P6" s="41"/>
      <c r="Q6" s="42" t="s">
        <v>12</v>
      </c>
      <c r="R6" s="24">
        <v>5</v>
      </c>
      <c r="S6" s="47"/>
      <c r="T6" s="11" t="s">
        <v>12</v>
      </c>
      <c r="U6" s="48">
        <v>5</v>
      </c>
    </row>
    <row r="7" spans="1:21" ht="25.5">
      <c r="A7" s="23">
        <v>1</v>
      </c>
      <c r="B7" s="5" t="s">
        <v>4</v>
      </c>
      <c r="C7" s="57" t="s">
        <v>303</v>
      </c>
      <c r="D7" s="60" t="s">
        <v>304</v>
      </c>
      <c r="E7" s="5" t="s">
        <v>15</v>
      </c>
      <c r="F7" s="5" t="s">
        <v>9</v>
      </c>
      <c r="G7" s="4">
        <v>70000000</v>
      </c>
      <c r="H7" s="4">
        <v>49000000</v>
      </c>
      <c r="I7" s="4">
        <v>10500000</v>
      </c>
      <c r="J7" s="4">
        <f t="shared" si="0"/>
        <v>10500000</v>
      </c>
      <c r="K7" s="15" t="s">
        <v>12</v>
      </c>
      <c r="L7" s="9">
        <v>5</v>
      </c>
      <c r="M7" s="19"/>
      <c r="N7" s="42" t="s">
        <v>12</v>
      </c>
      <c r="O7" s="24">
        <v>6</v>
      </c>
      <c r="P7" s="41"/>
      <c r="Q7" s="42" t="s">
        <v>12</v>
      </c>
      <c r="R7" s="24">
        <v>6</v>
      </c>
      <c r="S7" s="47"/>
      <c r="T7" s="11" t="s">
        <v>12</v>
      </c>
      <c r="U7" s="48">
        <v>6</v>
      </c>
    </row>
    <row r="8" spans="1:21" ht="25.5">
      <c r="A8" s="23">
        <v>1</v>
      </c>
      <c r="B8" s="5" t="s">
        <v>4</v>
      </c>
      <c r="C8" s="57" t="s">
        <v>303</v>
      </c>
      <c r="D8" s="60" t="s">
        <v>304</v>
      </c>
      <c r="E8" s="5" t="s">
        <v>16</v>
      </c>
      <c r="F8" s="5" t="s">
        <v>9</v>
      </c>
      <c r="G8" s="4">
        <v>35000000</v>
      </c>
      <c r="H8" s="4">
        <v>24500000</v>
      </c>
      <c r="I8" s="4">
        <v>5250000</v>
      </c>
      <c r="J8" s="4">
        <f t="shared" si="0"/>
        <v>5250000</v>
      </c>
      <c r="K8" s="15" t="s">
        <v>12</v>
      </c>
      <c r="L8" s="9">
        <v>6</v>
      </c>
      <c r="M8" s="6"/>
      <c r="N8" s="42" t="s">
        <v>12</v>
      </c>
      <c r="O8" s="24">
        <v>7</v>
      </c>
      <c r="P8" s="41"/>
      <c r="Q8" s="42" t="s">
        <v>12</v>
      </c>
      <c r="R8" s="24">
        <v>7</v>
      </c>
      <c r="S8" s="47"/>
      <c r="T8" s="11" t="s">
        <v>12</v>
      </c>
      <c r="U8" s="48">
        <v>7</v>
      </c>
    </row>
    <row r="9" spans="1:21" ht="72">
      <c r="A9" s="23">
        <v>1</v>
      </c>
      <c r="B9" s="5" t="s">
        <v>4</v>
      </c>
      <c r="C9" s="57" t="s">
        <v>303</v>
      </c>
      <c r="D9" s="60" t="s">
        <v>304</v>
      </c>
      <c r="E9" s="5" t="s">
        <v>19</v>
      </c>
      <c r="F9" s="5" t="s">
        <v>9</v>
      </c>
      <c r="G9" s="4">
        <v>50000000</v>
      </c>
      <c r="H9" s="4">
        <v>35000000</v>
      </c>
      <c r="I9" s="4">
        <v>7500000</v>
      </c>
      <c r="J9" s="4">
        <f t="shared" si="0"/>
        <v>7500000</v>
      </c>
      <c r="K9" s="15" t="s">
        <v>12</v>
      </c>
      <c r="L9" s="9">
        <v>8</v>
      </c>
      <c r="M9" s="6"/>
      <c r="N9" s="42" t="s">
        <v>12</v>
      </c>
      <c r="O9" s="24">
        <v>8</v>
      </c>
      <c r="P9" s="41"/>
      <c r="Q9" s="42" t="s">
        <v>12</v>
      </c>
      <c r="R9" s="62">
        <v>8</v>
      </c>
      <c r="S9" s="61" t="s">
        <v>321</v>
      </c>
      <c r="T9" s="10" t="s">
        <v>5</v>
      </c>
      <c r="U9" s="48">
        <v>4</v>
      </c>
    </row>
    <row r="10" spans="1:21">
      <c r="A10" s="23">
        <v>1</v>
      </c>
      <c r="B10" s="5" t="s">
        <v>4</v>
      </c>
      <c r="C10" s="57" t="s">
        <v>303</v>
      </c>
      <c r="D10" s="60" t="s">
        <v>304</v>
      </c>
      <c r="E10" s="5" t="s">
        <v>20</v>
      </c>
      <c r="F10" s="5" t="s">
        <v>21</v>
      </c>
      <c r="G10" s="4">
        <v>15348000</v>
      </c>
      <c r="H10" s="4">
        <v>10743600</v>
      </c>
      <c r="I10" s="4">
        <v>2302200</v>
      </c>
      <c r="J10" s="4">
        <f t="shared" si="0"/>
        <v>2302200</v>
      </c>
      <c r="K10" s="15" t="s">
        <v>12</v>
      </c>
      <c r="L10" s="9">
        <v>9</v>
      </c>
      <c r="M10" s="6"/>
      <c r="N10" s="42" t="s">
        <v>12</v>
      </c>
      <c r="O10" s="24">
        <v>9</v>
      </c>
      <c r="P10" s="41"/>
      <c r="Q10" s="42" t="s">
        <v>12</v>
      </c>
      <c r="R10" s="24">
        <v>9</v>
      </c>
      <c r="S10" s="47"/>
      <c r="T10" s="11" t="s">
        <v>12</v>
      </c>
      <c r="U10" s="48">
        <v>9</v>
      </c>
    </row>
    <row r="11" spans="1:21" ht="25.5">
      <c r="A11" s="23">
        <v>1</v>
      </c>
      <c r="B11" s="5" t="s">
        <v>4</v>
      </c>
      <c r="C11" s="57" t="s">
        <v>303</v>
      </c>
      <c r="D11" s="60" t="s">
        <v>304</v>
      </c>
      <c r="E11" s="5" t="s">
        <v>22</v>
      </c>
      <c r="F11" s="5" t="s">
        <v>23</v>
      </c>
      <c r="G11" s="4">
        <v>5588400</v>
      </c>
      <c r="H11" s="4">
        <v>3911880</v>
      </c>
      <c r="I11" s="4">
        <v>838260</v>
      </c>
      <c r="J11" s="4">
        <f t="shared" si="0"/>
        <v>838260</v>
      </c>
      <c r="K11" s="15" t="s">
        <v>12</v>
      </c>
      <c r="L11" s="9">
        <v>10</v>
      </c>
      <c r="M11" s="6"/>
      <c r="N11" s="42" t="s">
        <v>12</v>
      </c>
      <c r="O11" s="24">
        <v>10</v>
      </c>
      <c r="P11" s="41"/>
      <c r="Q11" s="42" t="s">
        <v>12</v>
      </c>
      <c r="R11" s="24">
        <v>10</v>
      </c>
      <c r="S11" s="47"/>
      <c r="T11" s="11" t="s">
        <v>12</v>
      </c>
      <c r="U11" s="48">
        <v>10</v>
      </c>
    </row>
    <row r="12" spans="1:21" hidden="1">
      <c r="A12" s="23">
        <v>1</v>
      </c>
      <c r="B12" s="5" t="s">
        <v>4</v>
      </c>
      <c r="C12" s="57" t="s">
        <v>303</v>
      </c>
      <c r="D12" s="60" t="s">
        <v>304</v>
      </c>
      <c r="E12" s="5" t="s">
        <v>25</v>
      </c>
      <c r="F12" s="5" t="s">
        <v>26</v>
      </c>
      <c r="G12" s="4">
        <v>1200000</v>
      </c>
      <c r="H12" s="4">
        <v>840000</v>
      </c>
      <c r="I12" s="4">
        <v>180000</v>
      </c>
      <c r="J12" s="4">
        <f t="shared" si="0"/>
        <v>180000</v>
      </c>
      <c r="K12" s="15" t="s">
        <v>24</v>
      </c>
      <c r="L12" s="9">
        <v>11</v>
      </c>
      <c r="M12" s="6"/>
      <c r="N12" s="12" t="s">
        <v>24</v>
      </c>
      <c r="O12" s="24">
        <v>11</v>
      </c>
      <c r="P12" s="41"/>
      <c r="Q12" s="12" t="s">
        <v>24</v>
      </c>
      <c r="R12" s="24">
        <v>11</v>
      </c>
      <c r="S12" s="47"/>
      <c r="T12" s="12" t="s">
        <v>24</v>
      </c>
      <c r="U12" s="48">
        <v>11</v>
      </c>
    </row>
    <row r="13" spans="1:21" hidden="1">
      <c r="A13" s="23">
        <v>1</v>
      </c>
      <c r="B13" s="5" t="s">
        <v>4</v>
      </c>
      <c r="C13" s="57" t="s">
        <v>303</v>
      </c>
      <c r="D13" s="60" t="s">
        <v>304</v>
      </c>
      <c r="E13" s="5" t="s">
        <v>27</v>
      </c>
      <c r="F13" s="5" t="s">
        <v>28</v>
      </c>
      <c r="G13" s="4">
        <v>55703621</v>
      </c>
      <c r="H13" s="4">
        <v>38992535</v>
      </c>
      <c r="I13" s="4">
        <v>8355543</v>
      </c>
      <c r="J13" s="4">
        <f t="shared" si="0"/>
        <v>8355543</v>
      </c>
      <c r="K13" s="15" t="s">
        <v>24</v>
      </c>
      <c r="L13" s="9">
        <v>12</v>
      </c>
      <c r="M13" s="6"/>
      <c r="N13" s="12" t="s">
        <v>24</v>
      </c>
      <c r="O13" s="24">
        <v>12</v>
      </c>
      <c r="P13" s="41"/>
      <c r="Q13" s="12" t="s">
        <v>24</v>
      </c>
      <c r="R13" s="24">
        <v>12</v>
      </c>
      <c r="S13" s="47"/>
      <c r="T13" s="12" t="s">
        <v>24</v>
      </c>
      <c r="U13" s="48">
        <v>12</v>
      </c>
    </row>
    <row r="14" spans="1:21" ht="25.5" hidden="1">
      <c r="A14" s="23">
        <v>1</v>
      </c>
      <c r="B14" s="5" t="s">
        <v>4</v>
      </c>
      <c r="C14" s="57" t="s">
        <v>303</v>
      </c>
      <c r="D14" s="60" t="s">
        <v>304</v>
      </c>
      <c r="E14" s="5" t="s">
        <v>29</v>
      </c>
      <c r="F14" s="5" t="s">
        <v>30</v>
      </c>
      <c r="G14" s="4">
        <v>43198000</v>
      </c>
      <c r="H14" s="4">
        <v>30238600</v>
      </c>
      <c r="I14" s="4">
        <v>6479700</v>
      </c>
      <c r="J14" s="4">
        <f t="shared" si="0"/>
        <v>6479700</v>
      </c>
      <c r="K14" s="15" t="s">
        <v>24</v>
      </c>
      <c r="L14" s="9">
        <v>13</v>
      </c>
      <c r="M14" s="6"/>
      <c r="N14" s="12" t="s">
        <v>24</v>
      </c>
      <c r="O14" s="24">
        <v>13</v>
      </c>
      <c r="P14" s="41"/>
      <c r="Q14" s="12" t="s">
        <v>24</v>
      </c>
      <c r="R14" s="24">
        <v>13</v>
      </c>
      <c r="S14" s="47"/>
      <c r="T14" s="12" t="s">
        <v>24</v>
      </c>
      <c r="U14" s="48">
        <v>13</v>
      </c>
    </row>
    <row r="15" spans="1:21" ht="25.5" hidden="1">
      <c r="A15" s="23">
        <v>1</v>
      </c>
      <c r="B15" s="5" t="s">
        <v>4</v>
      </c>
      <c r="C15" s="57" t="s">
        <v>303</v>
      </c>
      <c r="D15" s="60" t="s">
        <v>304</v>
      </c>
      <c r="E15" s="5" t="s">
        <v>31</v>
      </c>
      <c r="F15" s="5" t="s">
        <v>32</v>
      </c>
      <c r="G15" s="4">
        <v>5000000</v>
      </c>
      <c r="H15" s="4">
        <v>3500000</v>
      </c>
      <c r="I15" s="4">
        <v>750000</v>
      </c>
      <c r="J15" s="4">
        <f t="shared" si="0"/>
        <v>750000</v>
      </c>
      <c r="K15" s="15" t="s">
        <v>24</v>
      </c>
      <c r="L15" s="9">
        <v>14</v>
      </c>
      <c r="M15" s="6"/>
      <c r="N15" s="12" t="s">
        <v>24</v>
      </c>
      <c r="O15" s="24">
        <v>14</v>
      </c>
      <c r="P15" s="41"/>
      <c r="Q15" s="12" t="s">
        <v>24</v>
      </c>
      <c r="R15" s="24">
        <v>14</v>
      </c>
      <c r="S15" s="47"/>
      <c r="T15" s="12" t="s">
        <v>24</v>
      </c>
      <c r="U15" s="48">
        <v>14</v>
      </c>
    </row>
    <row r="16" spans="1:21" ht="100.5" customHeight="1">
      <c r="A16" s="23">
        <v>2</v>
      </c>
      <c r="B16" s="5" t="s">
        <v>33</v>
      </c>
      <c r="C16" s="57" t="s">
        <v>303</v>
      </c>
      <c r="D16" s="60" t="s">
        <v>304</v>
      </c>
      <c r="E16" s="5" t="s">
        <v>34</v>
      </c>
      <c r="F16" s="5" t="s">
        <v>35</v>
      </c>
      <c r="G16" s="4">
        <v>10145896.109999999</v>
      </c>
      <c r="H16" s="4">
        <f>Tabulka1[[#This Row],[CZV]]/100*70</f>
        <v>7102127.2769999998</v>
      </c>
      <c r="I16" s="4">
        <f>Tabulka1[[#This Row],[CZV]]/100*15</f>
        <v>1521884.4165000001</v>
      </c>
      <c r="J16" s="4">
        <f t="shared" si="0"/>
        <v>1521884.4165000003</v>
      </c>
      <c r="K16" s="15" t="s">
        <v>5</v>
      </c>
      <c r="L16" s="9">
        <v>1</v>
      </c>
      <c r="M16" s="6" t="s">
        <v>274</v>
      </c>
      <c r="N16" s="42" t="s">
        <v>5</v>
      </c>
      <c r="O16" s="24">
        <v>1</v>
      </c>
      <c r="P16" s="6" t="s">
        <v>296</v>
      </c>
      <c r="Q16" s="42" t="s">
        <v>5</v>
      </c>
      <c r="R16" s="24">
        <v>1</v>
      </c>
      <c r="S16" s="49" t="s">
        <v>319</v>
      </c>
      <c r="T16" s="10" t="s">
        <v>5</v>
      </c>
      <c r="U16" s="48">
        <v>1</v>
      </c>
    </row>
    <row r="17" spans="1:21" ht="46.5" customHeight="1">
      <c r="A17" s="23">
        <v>2</v>
      </c>
      <c r="B17" s="5" t="s">
        <v>33</v>
      </c>
      <c r="C17" s="57" t="s">
        <v>303</v>
      </c>
      <c r="D17" s="60" t="s">
        <v>304</v>
      </c>
      <c r="E17" s="5" t="s">
        <v>36</v>
      </c>
      <c r="F17" s="5" t="s">
        <v>37</v>
      </c>
      <c r="G17" s="4">
        <v>3500000</v>
      </c>
      <c r="H17" s="4">
        <v>2450000</v>
      </c>
      <c r="I17" s="4">
        <v>525000</v>
      </c>
      <c r="J17" s="4">
        <f t="shared" si="0"/>
        <v>525000</v>
      </c>
      <c r="K17" s="15" t="s">
        <v>5</v>
      </c>
      <c r="L17" s="9">
        <v>2</v>
      </c>
      <c r="M17" s="6"/>
      <c r="N17" s="42" t="s">
        <v>5</v>
      </c>
      <c r="O17" s="24">
        <v>2</v>
      </c>
      <c r="P17" s="6"/>
      <c r="Q17" s="42" t="s">
        <v>5</v>
      </c>
      <c r="R17" s="24">
        <v>2</v>
      </c>
      <c r="S17" s="49" t="s">
        <v>299</v>
      </c>
      <c r="T17" s="10" t="s">
        <v>12</v>
      </c>
      <c r="U17" s="48">
        <v>7</v>
      </c>
    </row>
    <row r="18" spans="1:21" ht="44.25" customHeight="1">
      <c r="A18" s="23">
        <v>2</v>
      </c>
      <c r="B18" s="5" t="s">
        <v>33</v>
      </c>
      <c r="C18" s="57" t="s">
        <v>303</v>
      </c>
      <c r="D18" s="60" t="s">
        <v>304</v>
      </c>
      <c r="E18" s="5" t="s">
        <v>38</v>
      </c>
      <c r="F18" s="5" t="s">
        <v>23</v>
      </c>
      <c r="G18" s="4">
        <v>7000000</v>
      </c>
      <c r="H18" s="4">
        <v>4900000</v>
      </c>
      <c r="I18" s="4">
        <v>1050000</v>
      </c>
      <c r="J18" s="4">
        <f t="shared" si="0"/>
        <v>1050000</v>
      </c>
      <c r="K18" s="15" t="s">
        <v>5</v>
      </c>
      <c r="L18" s="9">
        <v>3</v>
      </c>
      <c r="M18" s="6"/>
      <c r="N18" s="42" t="s">
        <v>5</v>
      </c>
      <c r="O18" s="24">
        <v>3</v>
      </c>
      <c r="P18" s="6" t="s">
        <v>297</v>
      </c>
      <c r="Q18" s="42" t="s">
        <v>5</v>
      </c>
      <c r="R18" s="24">
        <v>3</v>
      </c>
      <c r="S18" s="49" t="s">
        <v>298</v>
      </c>
      <c r="T18" s="10" t="s">
        <v>5</v>
      </c>
      <c r="U18" s="48">
        <v>2</v>
      </c>
    </row>
    <row r="19" spans="1:21" ht="25.5">
      <c r="A19" s="23">
        <v>2</v>
      </c>
      <c r="B19" s="5" t="s">
        <v>33</v>
      </c>
      <c r="C19" s="57" t="s">
        <v>303</v>
      </c>
      <c r="D19" s="60" t="s">
        <v>304</v>
      </c>
      <c r="E19" s="5" t="s">
        <v>39</v>
      </c>
      <c r="F19" s="5" t="s">
        <v>30</v>
      </c>
      <c r="G19" s="4">
        <v>23266200</v>
      </c>
      <c r="H19" s="4">
        <v>16286340</v>
      </c>
      <c r="I19" s="4">
        <v>3489930</v>
      </c>
      <c r="J19" s="4">
        <f t="shared" si="0"/>
        <v>3489930</v>
      </c>
      <c r="K19" s="15" t="s">
        <v>5</v>
      </c>
      <c r="L19" s="9">
        <v>4</v>
      </c>
      <c r="M19" s="6"/>
      <c r="N19" s="42" t="s">
        <v>5</v>
      </c>
      <c r="O19" s="24">
        <v>4</v>
      </c>
      <c r="P19" s="6"/>
      <c r="Q19" s="42" t="s">
        <v>5</v>
      </c>
      <c r="R19" s="24">
        <v>4</v>
      </c>
      <c r="S19" s="49"/>
      <c r="T19" s="10" t="s">
        <v>5</v>
      </c>
      <c r="U19" s="48">
        <v>3</v>
      </c>
    </row>
    <row r="20" spans="1:21" ht="25.5">
      <c r="A20" s="23">
        <v>2</v>
      </c>
      <c r="B20" s="5" t="s">
        <v>33</v>
      </c>
      <c r="C20" s="57" t="s">
        <v>303</v>
      </c>
      <c r="D20" s="60" t="s">
        <v>304</v>
      </c>
      <c r="E20" s="5" t="s">
        <v>40</v>
      </c>
      <c r="F20" s="5" t="s">
        <v>9</v>
      </c>
      <c r="G20" s="4">
        <v>79500000</v>
      </c>
      <c r="H20" s="4">
        <v>55650000</v>
      </c>
      <c r="I20" s="4">
        <v>11925000</v>
      </c>
      <c r="J20" s="4">
        <f t="shared" si="0"/>
        <v>11925000</v>
      </c>
      <c r="K20" s="15" t="s">
        <v>5</v>
      </c>
      <c r="L20" s="9">
        <v>5</v>
      </c>
      <c r="M20" s="6"/>
      <c r="N20" s="42" t="s">
        <v>5</v>
      </c>
      <c r="O20" s="24">
        <v>5</v>
      </c>
      <c r="P20" s="6"/>
      <c r="Q20" s="42" t="s">
        <v>5</v>
      </c>
      <c r="R20" s="24">
        <v>5</v>
      </c>
      <c r="S20" s="49"/>
      <c r="T20" s="10" t="s">
        <v>5</v>
      </c>
      <c r="U20" s="48">
        <v>4</v>
      </c>
    </row>
    <row r="21" spans="1:21">
      <c r="A21" s="23">
        <v>2</v>
      </c>
      <c r="B21" s="5" t="s">
        <v>33</v>
      </c>
      <c r="C21" s="57" t="s">
        <v>303</v>
      </c>
      <c r="D21" s="60" t="s">
        <v>304</v>
      </c>
      <c r="E21" s="5" t="s">
        <v>41</v>
      </c>
      <c r="F21" s="5" t="s">
        <v>9</v>
      </c>
      <c r="G21" s="4">
        <v>60000000</v>
      </c>
      <c r="H21" s="4">
        <v>42000000</v>
      </c>
      <c r="I21" s="4">
        <v>9000000</v>
      </c>
      <c r="J21" s="4">
        <f t="shared" si="0"/>
        <v>9000000</v>
      </c>
      <c r="K21" s="15" t="s">
        <v>5</v>
      </c>
      <c r="L21" s="9">
        <v>6</v>
      </c>
      <c r="M21" s="6"/>
      <c r="N21" s="42" t="s">
        <v>5</v>
      </c>
      <c r="O21" s="24">
        <v>6</v>
      </c>
      <c r="P21" s="6"/>
      <c r="Q21" s="42" t="s">
        <v>5</v>
      </c>
      <c r="R21" s="24">
        <v>6</v>
      </c>
      <c r="S21" s="49"/>
      <c r="T21" s="10" t="s">
        <v>5</v>
      </c>
      <c r="U21" s="48">
        <v>5</v>
      </c>
    </row>
    <row r="22" spans="1:21">
      <c r="A22" s="23">
        <v>2</v>
      </c>
      <c r="B22" s="5" t="s">
        <v>33</v>
      </c>
      <c r="C22" s="57" t="s">
        <v>303</v>
      </c>
      <c r="D22" s="60" t="s">
        <v>304</v>
      </c>
      <c r="E22" s="5" t="s">
        <v>42</v>
      </c>
      <c r="F22" s="5" t="s">
        <v>9</v>
      </c>
      <c r="G22" s="4">
        <v>53000000</v>
      </c>
      <c r="H22" s="4">
        <v>37100000</v>
      </c>
      <c r="I22" s="4">
        <v>7950000</v>
      </c>
      <c r="J22" s="4">
        <f t="shared" si="0"/>
        <v>7950000</v>
      </c>
      <c r="K22" s="15" t="s">
        <v>5</v>
      </c>
      <c r="L22" s="9">
        <v>7</v>
      </c>
      <c r="M22" s="6"/>
      <c r="N22" s="42" t="s">
        <v>5</v>
      </c>
      <c r="O22" s="24">
        <v>7</v>
      </c>
      <c r="P22" s="6"/>
      <c r="Q22" s="42" t="s">
        <v>5</v>
      </c>
      <c r="R22" s="24">
        <v>7</v>
      </c>
      <c r="S22" s="49"/>
      <c r="T22" s="10" t="s">
        <v>5</v>
      </c>
      <c r="U22" s="48">
        <v>6</v>
      </c>
    </row>
    <row r="23" spans="1:21" ht="38.25">
      <c r="A23" s="23">
        <v>2</v>
      </c>
      <c r="B23" s="5" t="s">
        <v>33</v>
      </c>
      <c r="C23" s="57" t="s">
        <v>303</v>
      </c>
      <c r="D23" s="60" t="s">
        <v>304</v>
      </c>
      <c r="E23" s="5" t="s">
        <v>43</v>
      </c>
      <c r="F23" s="5" t="s">
        <v>44</v>
      </c>
      <c r="G23" s="4">
        <v>18000000</v>
      </c>
      <c r="H23" s="4">
        <v>12600000</v>
      </c>
      <c r="I23" s="4">
        <v>2700000</v>
      </c>
      <c r="J23" s="4">
        <f t="shared" si="0"/>
        <v>2700000</v>
      </c>
      <c r="K23" s="15" t="s">
        <v>5</v>
      </c>
      <c r="L23" s="9">
        <v>8</v>
      </c>
      <c r="M23" s="6"/>
      <c r="N23" s="42" t="s">
        <v>12</v>
      </c>
      <c r="O23" s="24">
        <v>8</v>
      </c>
      <c r="P23" s="6"/>
      <c r="Q23" s="42" t="s">
        <v>12</v>
      </c>
      <c r="R23" s="24">
        <v>8</v>
      </c>
      <c r="S23" s="49"/>
      <c r="T23" s="10" t="s">
        <v>12</v>
      </c>
      <c r="U23" s="48">
        <v>8</v>
      </c>
    </row>
    <row r="24" spans="1:21" ht="25.5">
      <c r="A24" s="23">
        <v>2</v>
      </c>
      <c r="B24" s="5" t="s">
        <v>33</v>
      </c>
      <c r="C24" s="57" t="s">
        <v>303</v>
      </c>
      <c r="D24" s="60" t="s">
        <v>304</v>
      </c>
      <c r="E24" s="5" t="s">
        <v>45</v>
      </c>
      <c r="F24" s="5" t="s">
        <v>46</v>
      </c>
      <c r="G24" s="4">
        <v>17500000</v>
      </c>
      <c r="H24" s="4">
        <v>12250000</v>
      </c>
      <c r="I24" s="4">
        <v>2625000</v>
      </c>
      <c r="J24" s="4">
        <f t="shared" si="0"/>
        <v>2625000</v>
      </c>
      <c r="K24" s="15" t="s">
        <v>12</v>
      </c>
      <c r="L24" s="9">
        <v>9</v>
      </c>
      <c r="M24" s="6"/>
      <c r="N24" s="42" t="s">
        <v>12</v>
      </c>
      <c r="O24" s="24">
        <v>9</v>
      </c>
      <c r="P24" s="6"/>
      <c r="Q24" s="42" t="s">
        <v>12</v>
      </c>
      <c r="R24" s="24">
        <v>9</v>
      </c>
      <c r="S24" s="49"/>
      <c r="T24" s="11" t="s">
        <v>12</v>
      </c>
      <c r="U24" s="48">
        <v>9</v>
      </c>
    </row>
    <row r="25" spans="1:21" ht="25.5" hidden="1">
      <c r="A25" s="23">
        <v>2</v>
      </c>
      <c r="B25" s="5" t="s">
        <v>33</v>
      </c>
      <c r="C25" s="57" t="s">
        <v>303</v>
      </c>
      <c r="D25" s="60" t="s">
        <v>304</v>
      </c>
      <c r="E25" s="5" t="s">
        <v>47</v>
      </c>
      <c r="F25" s="5" t="s">
        <v>44</v>
      </c>
      <c r="G25" s="4">
        <v>30406000</v>
      </c>
      <c r="H25" s="4">
        <v>21284200</v>
      </c>
      <c r="I25" s="4">
        <v>4560900</v>
      </c>
      <c r="J25" s="4">
        <f t="shared" si="0"/>
        <v>4560900</v>
      </c>
      <c r="K25" s="15" t="s">
        <v>24</v>
      </c>
      <c r="L25" s="9">
        <v>10</v>
      </c>
      <c r="M25" s="6"/>
      <c r="N25" s="12" t="s">
        <v>24</v>
      </c>
      <c r="O25" s="24">
        <v>10</v>
      </c>
      <c r="P25" s="6"/>
      <c r="Q25" s="12" t="s">
        <v>24</v>
      </c>
      <c r="R25" s="24">
        <v>10</v>
      </c>
      <c r="S25" s="49"/>
      <c r="T25" s="12" t="s">
        <v>24</v>
      </c>
      <c r="U25" s="48">
        <v>10</v>
      </c>
    </row>
    <row r="26" spans="1:21" ht="140.25">
      <c r="A26" s="23">
        <v>3</v>
      </c>
      <c r="B26" s="5" t="s">
        <v>48</v>
      </c>
      <c r="C26" s="57" t="s">
        <v>303</v>
      </c>
      <c r="D26" s="60" t="s">
        <v>304</v>
      </c>
      <c r="E26" s="5" t="s">
        <v>49</v>
      </c>
      <c r="F26" s="5" t="s">
        <v>50</v>
      </c>
      <c r="G26" s="4">
        <v>5000000</v>
      </c>
      <c r="H26" s="4">
        <v>3500000</v>
      </c>
      <c r="I26" s="4">
        <v>750000</v>
      </c>
      <c r="J26" s="4">
        <f t="shared" si="0"/>
        <v>750000</v>
      </c>
      <c r="K26" s="15" t="s">
        <v>5</v>
      </c>
      <c r="L26" s="9">
        <v>1</v>
      </c>
      <c r="M26" s="17" t="s">
        <v>275</v>
      </c>
      <c r="N26" s="42" t="s">
        <v>5</v>
      </c>
      <c r="O26" s="24">
        <v>1</v>
      </c>
      <c r="P26" s="41"/>
      <c r="Q26" s="42" t="s">
        <v>5</v>
      </c>
      <c r="R26" s="24">
        <v>1</v>
      </c>
      <c r="S26" s="47"/>
      <c r="T26" s="10" t="s">
        <v>5</v>
      </c>
      <c r="U26" s="48">
        <v>1</v>
      </c>
    </row>
    <row r="27" spans="1:21" ht="51">
      <c r="A27" s="23">
        <v>3</v>
      </c>
      <c r="B27" s="5" t="s">
        <v>48</v>
      </c>
      <c r="C27" s="57" t="s">
        <v>303</v>
      </c>
      <c r="D27" s="60" t="s">
        <v>304</v>
      </c>
      <c r="E27" s="5" t="s">
        <v>51</v>
      </c>
      <c r="F27" s="5" t="s">
        <v>52</v>
      </c>
      <c r="G27" s="4">
        <v>20000000</v>
      </c>
      <c r="H27" s="4">
        <v>14000000</v>
      </c>
      <c r="I27" s="4">
        <v>3000000</v>
      </c>
      <c r="J27" s="4">
        <f t="shared" si="0"/>
        <v>3000000</v>
      </c>
      <c r="K27" s="15" t="s">
        <v>5</v>
      </c>
      <c r="L27" s="9">
        <v>2</v>
      </c>
      <c r="M27" s="18"/>
      <c r="N27" s="42" t="s">
        <v>5</v>
      </c>
      <c r="O27" s="24">
        <v>2</v>
      </c>
      <c r="P27" s="41"/>
      <c r="Q27" s="42" t="s">
        <v>5</v>
      </c>
      <c r="R27" s="24">
        <v>2</v>
      </c>
      <c r="S27" s="47"/>
      <c r="T27" s="10" t="s">
        <v>5</v>
      </c>
      <c r="U27" s="48">
        <v>2</v>
      </c>
    </row>
    <row r="28" spans="1:21" ht="25.5">
      <c r="A28" s="23">
        <v>3</v>
      </c>
      <c r="B28" s="5" t="s">
        <v>48</v>
      </c>
      <c r="C28" s="57" t="s">
        <v>303</v>
      </c>
      <c r="D28" s="60" t="s">
        <v>304</v>
      </c>
      <c r="E28" s="5" t="s">
        <v>53</v>
      </c>
      <c r="F28" s="5" t="s">
        <v>54</v>
      </c>
      <c r="G28" s="4">
        <v>9000000</v>
      </c>
      <c r="H28" s="4">
        <v>6300000</v>
      </c>
      <c r="I28" s="4">
        <v>1350000</v>
      </c>
      <c r="J28" s="4">
        <f t="shared" si="0"/>
        <v>1350000</v>
      </c>
      <c r="K28" s="15" t="s">
        <v>5</v>
      </c>
      <c r="L28" s="9">
        <v>3</v>
      </c>
      <c r="M28" s="19"/>
      <c r="N28" s="42" t="s">
        <v>5</v>
      </c>
      <c r="O28" s="24">
        <v>3</v>
      </c>
      <c r="P28" s="41"/>
      <c r="Q28" s="42" t="s">
        <v>5</v>
      </c>
      <c r="R28" s="24">
        <v>3</v>
      </c>
      <c r="S28" s="47"/>
      <c r="T28" s="10" t="s">
        <v>5</v>
      </c>
      <c r="U28" s="48">
        <v>3</v>
      </c>
    </row>
    <row r="29" spans="1:21" ht="38.25">
      <c r="A29" s="23">
        <v>3</v>
      </c>
      <c r="B29" s="5" t="s">
        <v>48</v>
      </c>
      <c r="C29" s="57" t="s">
        <v>303</v>
      </c>
      <c r="D29" s="60" t="s">
        <v>304</v>
      </c>
      <c r="E29" s="5" t="s">
        <v>55</v>
      </c>
      <c r="F29" s="5" t="s">
        <v>56</v>
      </c>
      <c r="G29" s="4">
        <v>9480000</v>
      </c>
      <c r="H29" s="4">
        <v>6636000</v>
      </c>
      <c r="I29" s="4">
        <v>1422000</v>
      </c>
      <c r="J29" s="4">
        <f t="shared" si="0"/>
        <v>1422000</v>
      </c>
      <c r="K29" s="15" t="s">
        <v>12</v>
      </c>
      <c r="L29" s="9">
        <v>4</v>
      </c>
      <c r="M29" s="6"/>
      <c r="N29" s="42" t="s">
        <v>12</v>
      </c>
      <c r="O29" s="24">
        <v>4</v>
      </c>
      <c r="P29" s="41"/>
      <c r="Q29" s="42" t="s">
        <v>12</v>
      </c>
      <c r="R29" s="24">
        <v>4</v>
      </c>
      <c r="S29" s="47"/>
      <c r="T29" s="11" t="s">
        <v>12</v>
      </c>
      <c r="U29" s="48">
        <v>4</v>
      </c>
    </row>
    <row r="30" spans="1:21" ht="38.25">
      <c r="A30" s="23">
        <v>3</v>
      </c>
      <c r="B30" s="5" t="s">
        <v>48</v>
      </c>
      <c r="C30" s="57" t="s">
        <v>303</v>
      </c>
      <c r="D30" s="60" t="s">
        <v>304</v>
      </c>
      <c r="E30" s="5" t="s">
        <v>57</v>
      </c>
      <c r="F30" s="5" t="s">
        <v>54</v>
      </c>
      <c r="G30" s="4">
        <v>36400000</v>
      </c>
      <c r="H30" s="4">
        <v>25480000</v>
      </c>
      <c r="I30" s="4">
        <v>5460000</v>
      </c>
      <c r="J30" s="4">
        <f t="shared" si="0"/>
        <v>5460000</v>
      </c>
      <c r="K30" s="15" t="s">
        <v>12</v>
      </c>
      <c r="L30" s="9">
        <v>5</v>
      </c>
      <c r="M30" s="6"/>
      <c r="N30" s="42" t="s">
        <v>12</v>
      </c>
      <c r="O30" s="24">
        <v>5</v>
      </c>
      <c r="P30" s="41"/>
      <c r="Q30" s="42" t="s">
        <v>12</v>
      </c>
      <c r="R30" s="24">
        <v>5</v>
      </c>
      <c r="S30" s="47"/>
      <c r="T30" s="11" t="s">
        <v>12</v>
      </c>
      <c r="U30" s="48">
        <v>5</v>
      </c>
    </row>
    <row r="31" spans="1:21" ht="38.25">
      <c r="A31" s="23">
        <v>4</v>
      </c>
      <c r="B31" s="5" t="s">
        <v>58</v>
      </c>
      <c r="C31" s="57" t="s">
        <v>303</v>
      </c>
      <c r="D31" s="60" t="s">
        <v>307</v>
      </c>
      <c r="E31" s="5" t="s">
        <v>59</v>
      </c>
      <c r="F31" s="5" t="s">
        <v>60</v>
      </c>
      <c r="G31" s="4">
        <v>1200000000</v>
      </c>
      <c r="H31" s="4">
        <v>292422564</v>
      </c>
      <c r="I31" s="4">
        <v>0</v>
      </c>
      <c r="J31" s="4">
        <f t="shared" si="0"/>
        <v>907577436</v>
      </c>
      <c r="K31" s="15" t="s">
        <v>5</v>
      </c>
      <c r="L31" s="9">
        <v>1</v>
      </c>
      <c r="M31" s="6"/>
      <c r="N31" s="42" t="s">
        <v>5</v>
      </c>
      <c r="O31" s="24">
        <v>1</v>
      </c>
      <c r="P31" s="41"/>
      <c r="Q31" s="42" t="s">
        <v>5</v>
      </c>
      <c r="R31" s="24">
        <v>1</v>
      </c>
      <c r="S31" s="47"/>
      <c r="T31" s="10" t="s">
        <v>5</v>
      </c>
      <c r="U31" s="48">
        <v>1</v>
      </c>
    </row>
    <row r="32" spans="1:21" ht="154.5" customHeight="1">
      <c r="A32" s="23">
        <v>5</v>
      </c>
      <c r="B32" s="5" t="s">
        <v>61</v>
      </c>
      <c r="C32" s="57" t="s">
        <v>303</v>
      </c>
      <c r="D32" s="60" t="s">
        <v>307</v>
      </c>
      <c r="E32" s="5" t="s">
        <v>64</v>
      </c>
      <c r="F32" s="5" t="s">
        <v>9</v>
      </c>
      <c r="G32" s="4">
        <v>16000000</v>
      </c>
      <c r="H32" s="4">
        <v>11200000</v>
      </c>
      <c r="I32" s="4">
        <v>2400000</v>
      </c>
      <c r="J32" s="4">
        <f t="shared" si="0"/>
        <v>2400000</v>
      </c>
      <c r="K32" s="15" t="s">
        <v>5</v>
      </c>
      <c r="L32" s="9">
        <v>3</v>
      </c>
      <c r="M32" s="17" t="s">
        <v>272</v>
      </c>
      <c r="N32" s="42" t="s">
        <v>5</v>
      </c>
      <c r="O32" s="24">
        <v>1</v>
      </c>
      <c r="P32" s="41"/>
      <c r="Q32" s="42" t="s">
        <v>5</v>
      </c>
      <c r="R32" s="24">
        <v>1</v>
      </c>
      <c r="S32" s="47"/>
      <c r="T32" s="10" t="s">
        <v>5</v>
      </c>
      <c r="U32" s="48">
        <v>1</v>
      </c>
    </row>
    <row r="33" spans="1:21">
      <c r="A33" s="23">
        <v>5</v>
      </c>
      <c r="B33" s="5" t="s">
        <v>61</v>
      </c>
      <c r="C33" s="57" t="s">
        <v>303</v>
      </c>
      <c r="D33" s="60" t="s">
        <v>307</v>
      </c>
      <c r="E33" s="5" t="s">
        <v>65</v>
      </c>
      <c r="F33" s="5" t="s">
        <v>66</v>
      </c>
      <c r="G33" s="4">
        <v>20000000</v>
      </c>
      <c r="H33" s="4">
        <v>14000000</v>
      </c>
      <c r="I33" s="4">
        <v>3000000</v>
      </c>
      <c r="J33" s="4">
        <f t="shared" si="0"/>
        <v>3000000</v>
      </c>
      <c r="K33" s="15" t="s">
        <v>5</v>
      </c>
      <c r="L33" s="9">
        <v>4</v>
      </c>
      <c r="M33" s="6"/>
      <c r="N33" s="42" t="s">
        <v>5</v>
      </c>
      <c r="O33" s="24">
        <v>2</v>
      </c>
      <c r="P33" s="41"/>
      <c r="Q33" s="42" t="s">
        <v>5</v>
      </c>
      <c r="R33" s="24">
        <v>2</v>
      </c>
      <c r="S33" s="47"/>
      <c r="T33" s="10" t="s">
        <v>5</v>
      </c>
      <c r="U33" s="48">
        <v>2</v>
      </c>
    </row>
    <row r="34" spans="1:21" ht="25.5">
      <c r="A34" s="23">
        <v>5</v>
      </c>
      <c r="B34" s="5" t="s">
        <v>61</v>
      </c>
      <c r="C34" s="57" t="s">
        <v>303</v>
      </c>
      <c r="D34" s="60" t="s">
        <v>307</v>
      </c>
      <c r="E34" s="5" t="s">
        <v>67</v>
      </c>
      <c r="F34" s="5" t="s">
        <v>68</v>
      </c>
      <c r="G34" s="4">
        <v>14000000</v>
      </c>
      <c r="H34" s="4">
        <v>9800000</v>
      </c>
      <c r="I34" s="4">
        <v>2100000</v>
      </c>
      <c r="J34" s="4">
        <f t="shared" ref="J34:J65" si="1">G34-(H34+I34)</f>
        <v>2100000</v>
      </c>
      <c r="K34" s="15" t="s">
        <v>5</v>
      </c>
      <c r="L34" s="9">
        <v>5</v>
      </c>
      <c r="M34" s="6"/>
      <c r="N34" s="42" t="s">
        <v>5</v>
      </c>
      <c r="O34" s="24">
        <v>3</v>
      </c>
      <c r="P34" s="41"/>
      <c r="Q34" s="42" t="s">
        <v>5</v>
      </c>
      <c r="R34" s="24">
        <v>3</v>
      </c>
      <c r="S34" s="47"/>
      <c r="T34" s="10" t="s">
        <v>5</v>
      </c>
      <c r="U34" s="48">
        <v>3</v>
      </c>
    </row>
    <row r="35" spans="1:21" ht="25.5">
      <c r="A35" s="23">
        <v>5</v>
      </c>
      <c r="B35" s="5" t="s">
        <v>61</v>
      </c>
      <c r="C35" s="57" t="s">
        <v>303</v>
      </c>
      <c r="D35" s="60" t="s">
        <v>307</v>
      </c>
      <c r="E35" s="5" t="s">
        <v>69</v>
      </c>
      <c r="F35" s="5" t="s">
        <v>70</v>
      </c>
      <c r="G35" s="4">
        <v>53000000</v>
      </c>
      <c r="H35" s="4">
        <v>30100000</v>
      </c>
      <c r="I35" s="4">
        <v>6450000</v>
      </c>
      <c r="J35" s="4">
        <f t="shared" si="1"/>
        <v>16450000</v>
      </c>
      <c r="K35" s="15" t="s">
        <v>5</v>
      </c>
      <c r="L35" s="9">
        <v>6</v>
      </c>
      <c r="M35" s="6"/>
      <c r="N35" s="42" t="s">
        <v>5</v>
      </c>
      <c r="O35" s="24">
        <v>4</v>
      </c>
      <c r="P35" s="41"/>
      <c r="Q35" s="42" t="s">
        <v>5</v>
      </c>
      <c r="R35" s="24">
        <v>4</v>
      </c>
      <c r="S35" s="47"/>
      <c r="T35" s="10" t="s">
        <v>5</v>
      </c>
      <c r="U35" s="48">
        <v>4</v>
      </c>
    </row>
    <row r="36" spans="1:21" ht="38.25">
      <c r="A36" s="23">
        <v>5</v>
      </c>
      <c r="B36" s="5" t="s">
        <v>61</v>
      </c>
      <c r="C36" s="57" t="s">
        <v>303</v>
      </c>
      <c r="D36" s="60" t="s">
        <v>307</v>
      </c>
      <c r="E36" s="5" t="s">
        <v>71</v>
      </c>
      <c r="F36" s="5" t="s">
        <v>72</v>
      </c>
      <c r="G36" s="4">
        <v>17263800</v>
      </c>
      <c r="H36" s="4">
        <v>12084660</v>
      </c>
      <c r="I36" s="4">
        <v>2589570</v>
      </c>
      <c r="J36" s="4">
        <f t="shared" si="1"/>
        <v>2589570</v>
      </c>
      <c r="K36" s="15" t="s">
        <v>5</v>
      </c>
      <c r="L36" s="9">
        <v>7</v>
      </c>
      <c r="M36" s="6"/>
      <c r="N36" s="42" t="s">
        <v>5</v>
      </c>
      <c r="O36" s="24">
        <v>5</v>
      </c>
      <c r="P36" s="41"/>
      <c r="Q36" s="42" t="s">
        <v>5</v>
      </c>
      <c r="R36" s="24">
        <v>5</v>
      </c>
      <c r="S36" s="47"/>
      <c r="T36" s="10" t="s">
        <v>5</v>
      </c>
      <c r="U36" s="48">
        <v>5</v>
      </c>
    </row>
    <row r="37" spans="1:21">
      <c r="A37" s="23">
        <v>5</v>
      </c>
      <c r="B37" s="5" t="s">
        <v>61</v>
      </c>
      <c r="C37" s="57" t="s">
        <v>303</v>
      </c>
      <c r="D37" s="60" t="s">
        <v>307</v>
      </c>
      <c r="E37" s="5" t="s">
        <v>73</v>
      </c>
      <c r="F37" s="5" t="s">
        <v>74</v>
      </c>
      <c r="G37" s="4">
        <v>20000000</v>
      </c>
      <c r="H37" s="4">
        <v>14000000</v>
      </c>
      <c r="I37" s="4">
        <v>3000000</v>
      </c>
      <c r="J37" s="4">
        <f t="shared" si="1"/>
        <v>3000000</v>
      </c>
      <c r="K37" s="15" t="s">
        <v>5</v>
      </c>
      <c r="L37" s="9">
        <v>8</v>
      </c>
      <c r="M37" s="6"/>
      <c r="N37" s="42" t="s">
        <v>5</v>
      </c>
      <c r="O37" s="24">
        <v>6</v>
      </c>
      <c r="P37" s="41"/>
      <c r="Q37" s="42" t="s">
        <v>5</v>
      </c>
      <c r="R37" s="24">
        <v>6</v>
      </c>
      <c r="S37" s="47"/>
      <c r="T37" s="10" t="s">
        <v>5</v>
      </c>
      <c r="U37" s="48">
        <v>6</v>
      </c>
    </row>
    <row r="38" spans="1:21" ht="30" hidden="1">
      <c r="A38" s="63">
        <v>5</v>
      </c>
      <c r="B38" s="64" t="s">
        <v>61</v>
      </c>
      <c r="C38" s="65" t="s">
        <v>303</v>
      </c>
      <c r="D38" s="66" t="s">
        <v>307</v>
      </c>
      <c r="E38" s="64" t="s">
        <v>75</v>
      </c>
      <c r="F38" s="64" t="s">
        <v>76</v>
      </c>
      <c r="G38" s="67">
        <v>32700000</v>
      </c>
      <c r="H38" s="67">
        <v>22890000</v>
      </c>
      <c r="I38" s="67">
        <v>4905000</v>
      </c>
      <c r="J38" s="67">
        <f t="shared" si="1"/>
        <v>4905000</v>
      </c>
      <c r="K38" s="68" t="s">
        <v>12</v>
      </c>
      <c r="L38" s="78">
        <v>9</v>
      </c>
      <c r="M38" s="79"/>
      <c r="N38" s="74" t="s">
        <v>5</v>
      </c>
      <c r="O38" s="72">
        <v>7</v>
      </c>
      <c r="P38" s="73"/>
      <c r="Q38" s="74" t="s">
        <v>5</v>
      </c>
      <c r="R38" s="72">
        <v>7</v>
      </c>
      <c r="S38" s="80" t="s">
        <v>322</v>
      </c>
      <c r="T38" s="74"/>
      <c r="U38" s="77"/>
    </row>
    <row r="39" spans="1:21">
      <c r="A39" s="23">
        <v>5</v>
      </c>
      <c r="B39" s="5" t="s">
        <v>61</v>
      </c>
      <c r="C39" s="57" t="s">
        <v>303</v>
      </c>
      <c r="D39" s="60" t="s">
        <v>307</v>
      </c>
      <c r="E39" s="5" t="s">
        <v>62</v>
      </c>
      <c r="F39" s="5" t="s">
        <v>9</v>
      </c>
      <c r="G39" s="4">
        <v>9200000</v>
      </c>
      <c r="H39" s="4">
        <v>6440000</v>
      </c>
      <c r="I39" s="4">
        <v>1380000</v>
      </c>
      <c r="J39" s="4">
        <f t="shared" si="1"/>
        <v>1380000</v>
      </c>
      <c r="K39" s="15" t="s">
        <v>5</v>
      </c>
      <c r="L39" s="9">
        <v>1</v>
      </c>
      <c r="M39" s="6"/>
      <c r="N39" s="42" t="s">
        <v>12</v>
      </c>
      <c r="O39" s="24">
        <v>8</v>
      </c>
      <c r="P39" s="41"/>
      <c r="Q39" s="42" t="s">
        <v>12</v>
      </c>
      <c r="R39" s="24">
        <v>8</v>
      </c>
      <c r="S39" s="47"/>
      <c r="T39" s="10" t="s">
        <v>12</v>
      </c>
      <c r="U39" s="48">
        <v>7</v>
      </c>
    </row>
    <row r="40" spans="1:21" ht="25.5">
      <c r="A40" s="23">
        <v>5</v>
      </c>
      <c r="B40" s="5" t="s">
        <v>61</v>
      </c>
      <c r="C40" s="57" t="s">
        <v>303</v>
      </c>
      <c r="D40" s="60" t="s">
        <v>307</v>
      </c>
      <c r="E40" s="5" t="s">
        <v>63</v>
      </c>
      <c r="F40" s="5" t="s">
        <v>9</v>
      </c>
      <c r="G40" s="4">
        <v>5400000</v>
      </c>
      <c r="H40" s="4">
        <v>3780000</v>
      </c>
      <c r="I40" s="4">
        <v>810000</v>
      </c>
      <c r="J40" s="4">
        <f t="shared" si="1"/>
        <v>810000</v>
      </c>
      <c r="K40" s="15" t="s">
        <v>5</v>
      </c>
      <c r="L40" s="9">
        <v>2</v>
      </c>
      <c r="M40" s="6"/>
      <c r="N40" s="42" t="s">
        <v>12</v>
      </c>
      <c r="O40" s="24">
        <v>9</v>
      </c>
      <c r="P40" s="41"/>
      <c r="Q40" s="42" t="s">
        <v>12</v>
      </c>
      <c r="R40" s="24">
        <v>9</v>
      </c>
      <c r="S40" s="47"/>
      <c r="T40" s="11" t="s">
        <v>12</v>
      </c>
      <c r="U40" s="48">
        <v>8</v>
      </c>
    </row>
    <row r="41" spans="1:21" ht="25.5">
      <c r="A41" s="23">
        <v>5</v>
      </c>
      <c r="B41" s="5" t="s">
        <v>61</v>
      </c>
      <c r="C41" s="57" t="s">
        <v>303</v>
      </c>
      <c r="D41" s="60" t="s">
        <v>307</v>
      </c>
      <c r="E41" s="5" t="s">
        <v>77</v>
      </c>
      <c r="F41" s="5" t="s">
        <v>78</v>
      </c>
      <c r="G41" s="4">
        <v>14000000</v>
      </c>
      <c r="H41" s="4">
        <v>9800000</v>
      </c>
      <c r="I41" s="4">
        <v>2100000</v>
      </c>
      <c r="J41" s="4">
        <f t="shared" si="1"/>
        <v>2100000</v>
      </c>
      <c r="K41" s="15" t="s">
        <v>12</v>
      </c>
      <c r="L41" s="9">
        <v>10</v>
      </c>
      <c r="M41" s="6"/>
      <c r="N41" s="42" t="s">
        <v>12</v>
      </c>
      <c r="O41" s="24">
        <v>10</v>
      </c>
      <c r="P41" s="41"/>
      <c r="Q41" s="42" t="s">
        <v>12</v>
      </c>
      <c r="R41" s="24">
        <v>10</v>
      </c>
      <c r="S41" s="47"/>
      <c r="T41" s="11" t="s">
        <v>12</v>
      </c>
      <c r="U41" s="48">
        <v>9</v>
      </c>
    </row>
    <row r="42" spans="1:21" ht="25.5">
      <c r="A42" s="23">
        <v>5</v>
      </c>
      <c r="B42" s="5" t="s">
        <v>61</v>
      </c>
      <c r="C42" s="57" t="s">
        <v>303</v>
      </c>
      <c r="D42" s="60" t="s">
        <v>307</v>
      </c>
      <c r="E42" s="5" t="s">
        <v>79</v>
      </c>
      <c r="F42" s="5" t="s">
        <v>80</v>
      </c>
      <c r="G42" s="4">
        <v>49000000</v>
      </c>
      <c r="H42" s="4">
        <v>35400000</v>
      </c>
      <c r="I42" s="4">
        <v>6250000</v>
      </c>
      <c r="J42" s="4">
        <f t="shared" si="1"/>
        <v>7350000</v>
      </c>
      <c r="K42" s="15" t="s">
        <v>12</v>
      </c>
      <c r="L42" s="9">
        <v>11</v>
      </c>
      <c r="M42" s="6"/>
      <c r="N42" s="42" t="s">
        <v>12</v>
      </c>
      <c r="O42" s="24">
        <v>11</v>
      </c>
      <c r="P42" s="41"/>
      <c r="Q42" s="42" t="s">
        <v>12</v>
      </c>
      <c r="R42" s="24">
        <v>11</v>
      </c>
      <c r="S42" s="47"/>
      <c r="T42" s="11" t="s">
        <v>12</v>
      </c>
      <c r="U42" s="48">
        <v>10</v>
      </c>
    </row>
    <row r="43" spans="1:21" ht="25.5">
      <c r="A43" s="23">
        <v>5</v>
      </c>
      <c r="B43" s="5" t="s">
        <v>61</v>
      </c>
      <c r="C43" s="57" t="s">
        <v>303</v>
      </c>
      <c r="D43" s="60" t="s">
        <v>307</v>
      </c>
      <c r="E43" s="5" t="s">
        <v>81</v>
      </c>
      <c r="F43" s="5" t="s">
        <v>82</v>
      </c>
      <c r="G43" s="4">
        <v>65000000</v>
      </c>
      <c r="H43" s="4">
        <v>45500000</v>
      </c>
      <c r="I43" s="4">
        <v>9750000</v>
      </c>
      <c r="J43" s="4">
        <f t="shared" si="1"/>
        <v>9750000</v>
      </c>
      <c r="K43" s="15" t="s">
        <v>12</v>
      </c>
      <c r="L43" s="9">
        <v>12</v>
      </c>
      <c r="M43" s="6"/>
      <c r="N43" s="42" t="s">
        <v>12</v>
      </c>
      <c r="O43" s="24">
        <v>12</v>
      </c>
      <c r="P43" s="41"/>
      <c r="Q43" s="42" t="s">
        <v>12</v>
      </c>
      <c r="R43" s="24">
        <v>12</v>
      </c>
      <c r="S43" s="47"/>
      <c r="T43" s="11" t="s">
        <v>12</v>
      </c>
      <c r="U43" s="48">
        <v>11</v>
      </c>
    </row>
    <row r="44" spans="1:21" ht="25.5">
      <c r="A44" s="23">
        <v>5</v>
      </c>
      <c r="B44" s="5" t="s">
        <v>61</v>
      </c>
      <c r="C44" s="57" t="s">
        <v>303</v>
      </c>
      <c r="D44" s="60" t="s">
        <v>307</v>
      </c>
      <c r="E44" s="5" t="s">
        <v>83</v>
      </c>
      <c r="F44" s="5" t="s">
        <v>9</v>
      </c>
      <c r="G44" s="4">
        <v>25000000</v>
      </c>
      <c r="H44" s="4">
        <v>17500000</v>
      </c>
      <c r="I44" s="4">
        <v>3750000</v>
      </c>
      <c r="J44" s="4">
        <f t="shared" si="1"/>
        <v>3750000</v>
      </c>
      <c r="K44" s="15" t="s">
        <v>12</v>
      </c>
      <c r="L44" s="9">
        <v>13</v>
      </c>
      <c r="M44" s="6"/>
      <c r="N44" s="42" t="s">
        <v>12</v>
      </c>
      <c r="O44" s="24">
        <v>13</v>
      </c>
      <c r="P44" s="41"/>
      <c r="Q44" s="42" t="s">
        <v>12</v>
      </c>
      <c r="R44" s="24">
        <v>13</v>
      </c>
      <c r="S44" s="47"/>
      <c r="T44" s="11" t="s">
        <v>12</v>
      </c>
      <c r="U44" s="48">
        <v>12</v>
      </c>
    </row>
    <row r="45" spans="1:21" ht="25.5">
      <c r="A45" s="23">
        <v>5</v>
      </c>
      <c r="B45" s="5" t="s">
        <v>61</v>
      </c>
      <c r="C45" s="57" t="s">
        <v>303</v>
      </c>
      <c r="D45" s="60" t="s">
        <v>307</v>
      </c>
      <c r="E45" s="5" t="s">
        <v>84</v>
      </c>
      <c r="F45" s="5" t="s">
        <v>85</v>
      </c>
      <c r="G45" s="4">
        <v>25000000</v>
      </c>
      <c r="H45" s="4">
        <v>17500000</v>
      </c>
      <c r="I45" s="4">
        <v>3750000</v>
      </c>
      <c r="J45" s="4">
        <f t="shared" si="1"/>
        <v>3750000</v>
      </c>
      <c r="K45" s="15" t="s">
        <v>12</v>
      </c>
      <c r="L45" s="9">
        <v>14</v>
      </c>
      <c r="M45" s="6"/>
      <c r="N45" s="42" t="s">
        <v>12</v>
      </c>
      <c r="O45" s="24">
        <v>14</v>
      </c>
      <c r="P45" s="41"/>
      <c r="Q45" s="42" t="s">
        <v>12</v>
      </c>
      <c r="R45" s="24">
        <v>14</v>
      </c>
      <c r="S45" s="47"/>
      <c r="T45" s="11" t="s">
        <v>12</v>
      </c>
      <c r="U45" s="48">
        <v>13</v>
      </c>
    </row>
    <row r="46" spans="1:21" ht="25.5">
      <c r="A46" s="23">
        <v>5</v>
      </c>
      <c r="B46" s="5" t="s">
        <v>61</v>
      </c>
      <c r="C46" s="57" t="s">
        <v>303</v>
      </c>
      <c r="D46" s="60" t="s">
        <v>307</v>
      </c>
      <c r="E46" s="5" t="s">
        <v>86</v>
      </c>
      <c r="F46" s="5" t="s">
        <v>9</v>
      </c>
      <c r="G46" s="4">
        <v>30000000</v>
      </c>
      <c r="H46" s="4">
        <v>21000000</v>
      </c>
      <c r="I46" s="4">
        <v>450000</v>
      </c>
      <c r="J46" s="4">
        <f t="shared" si="1"/>
        <v>8550000</v>
      </c>
      <c r="K46" s="15" t="s">
        <v>12</v>
      </c>
      <c r="L46" s="9">
        <v>15</v>
      </c>
      <c r="M46" s="6"/>
      <c r="N46" s="42" t="s">
        <v>12</v>
      </c>
      <c r="O46" s="24">
        <v>15</v>
      </c>
      <c r="P46" s="41"/>
      <c r="Q46" s="42" t="s">
        <v>12</v>
      </c>
      <c r="R46" s="24">
        <v>15</v>
      </c>
      <c r="S46" s="47"/>
      <c r="T46" s="11" t="s">
        <v>12</v>
      </c>
      <c r="U46" s="48">
        <v>14</v>
      </c>
    </row>
    <row r="47" spans="1:21" ht="25.5">
      <c r="A47" s="23">
        <v>5</v>
      </c>
      <c r="B47" s="5" t="s">
        <v>61</v>
      </c>
      <c r="C47" s="57" t="s">
        <v>303</v>
      </c>
      <c r="D47" s="60" t="s">
        <v>307</v>
      </c>
      <c r="E47" s="5" t="s">
        <v>87</v>
      </c>
      <c r="F47" s="5" t="s">
        <v>88</v>
      </c>
      <c r="G47" s="4">
        <v>7042200</v>
      </c>
      <c r="H47" s="4">
        <v>4929540</v>
      </c>
      <c r="I47" s="4">
        <v>1056330</v>
      </c>
      <c r="J47" s="4">
        <f t="shared" si="1"/>
        <v>1056330</v>
      </c>
      <c r="K47" s="15" t="s">
        <v>12</v>
      </c>
      <c r="L47" s="9">
        <v>16</v>
      </c>
      <c r="M47" s="6"/>
      <c r="N47" s="42" t="s">
        <v>12</v>
      </c>
      <c r="O47" s="24">
        <v>16</v>
      </c>
      <c r="P47" s="41"/>
      <c r="Q47" s="42" t="s">
        <v>12</v>
      </c>
      <c r="R47" s="24">
        <v>16</v>
      </c>
      <c r="S47" s="47"/>
      <c r="T47" s="11" t="s">
        <v>12</v>
      </c>
      <c r="U47" s="48">
        <v>15</v>
      </c>
    </row>
    <row r="48" spans="1:21" ht="25.5">
      <c r="A48" s="23">
        <v>5</v>
      </c>
      <c r="B48" s="5" t="s">
        <v>61</v>
      </c>
      <c r="C48" s="57" t="s">
        <v>303</v>
      </c>
      <c r="D48" s="60" t="s">
        <v>307</v>
      </c>
      <c r="E48" s="5" t="s">
        <v>89</v>
      </c>
      <c r="F48" s="5" t="s">
        <v>90</v>
      </c>
      <c r="G48" s="4">
        <v>8042200</v>
      </c>
      <c r="H48" s="4">
        <v>5629540</v>
      </c>
      <c r="I48" s="4">
        <v>1206330</v>
      </c>
      <c r="J48" s="4">
        <f t="shared" si="1"/>
        <v>1206330</v>
      </c>
      <c r="K48" s="15" t="s">
        <v>12</v>
      </c>
      <c r="L48" s="9">
        <v>17</v>
      </c>
      <c r="M48" s="6"/>
      <c r="N48" s="42" t="s">
        <v>12</v>
      </c>
      <c r="O48" s="24">
        <v>17</v>
      </c>
      <c r="P48" s="41"/>
      <c r="Q48" s="42" t="s">
        <v>12</v>
      </c>
      <c r="R48" s="24">
        <v>17</v>
      </c>
      <c r="S48" s="47"/>
      <c r="T48" s="11" t="s">
        <v>12</v>
      </c>
      <c r="U48" s="48">
        <v>16</v>
      </c>
    </row>
    <row r="49" spans="1:21" ht="25.5">
      <c r="A49" s="23">
        <v>5</v>
      </c>
      <c r="B49" s="5" t="s">
        <v>61</v>
      </c>
      <c r="C49" s="57" t="s">
        <v>303</v>
      </c>
      <c r="D49" s="60" t="s">
        <v>307</v>
      </c>
      <c r="E49" s="5" t="s">
        <v>91</v>
      </c>
      <c r="F49" s="5" t="s">
        <v>88</v>
      </c>
      <c r="G49" s="4">
        <v>16988400</v>
      </c>
      <c r="H49" s="4">
        <v>11891880</v>
      </c>
      <c r="I49" s="4">
        <v>2548260</v>
      </c>
      <c r="J49" s="4">
        <f t="shared" si="1"/>
        <v>2548260</v>
      </c>
      <c r="K49" s="15" t="s">
        <v>12</v>
      </c>
      <c r="L49" s="9">
        <v>18</v>
      </c>
      <c r="M49" s="6"/>
      <c r="N49" s="42" t="s">
        <v>12</v>
      </c>
      <c r="O49" s="24">
        <v>18</v>
      </c>
      <c r="P49" s="41"/>
      <c r="Q49" s="42" t="s">
        <v>12</v>
      </c>
      <c r="R49" s="24">
        <v>18</v>
      </c>
      <c r="S49" s="47"/>
      <c r="T49" s="11" t="s">
        <v>12</v>
      </c>
      <c r="U49" s="48">
        <v>17</v>
      </c>
    </row>
    <row r="50" spans="1:21" ht="25.5">
      <c r="A50" s="23">
        <v>5</v>
      </c>
      <c r="B50" s="5" t="s">
        <v>61</v>
      </c>
      <c r="C50" s="57" t="s">
        <v>303</v>
      </c>
      <c r="D50" s="60" t="s">
        <v>307</v>
      </c>
      <c r="E50" s="5" t="s">
        <v>92</v>
      </c>
      <c r="F50" s="5" t="s">
        <v>93</v>
      </c>
      <c r="G50" s="4">
        <v>16988400</v>
      </c>
      <c r="H50" s="4">
        <v>11891880</v>
      </c>
      <c r="I50" s="4">
        <v>2548260</v>
      </c>
      <c r="J50" s="4">
        <f t="shared" si="1"/>
        <v>2548260</v>
      </c>
      <c r="K50" s="15" t="s">
        <v>12</v>
      </c>
      <c r="L50" s="9">
        <v>19</v>
      </c>
      <c r="M50" s="6"/>
      <c r="N50" s="42" t="s">
        <v>12</v>
      </c>
      <c r="O50" s="24">
        <v>19</v>
      </c>
      <c r="P50" s="41"/>
      <c r="Q50" s="42" t="s">
        <v>12</v>
      </c>
      <c r="R50" s="24">
        <v>19</v>
      </c>
      <c r="S50" s="47"/>
      <c r="T50" s="11" t="s">
        <v>12</v>
      </c>
      <c r="U50" s="48">
        <v>18</v>
      </c>
    </row>
    <row r="51" spans="1:21" ht="25.5">
      <c r="A51" s="23">
        <v>5</v>
      </c>
      <c r="B51" s="5" t="s">
        <v>61</v>
      </c>
      <c r="C51" s="57" t="s">
        <v>303</v>
      </c>
      <c r="D51" s="60" t="s">
        <v>307</v>
      </c>
      <c r="E51" s="5" t="s">
        <v>94</v>
      </c>
      <c r="F51" s="5" t="s">
        <v>9</v>
      </c>
      <c r="G51" s="4">
        <v>16300000</v>
      </c>
      <c r="H51" s="4">
        <v>11410000</v>
      </c>
      <c r="I51" s="4">
        <v>2450000</v>
      </c>
      <c r="J51" s="4">
        <f t="shared" si="1"/>
        <v>2440000</v>
      </c>
      <c r="K51" s="15" t="s">
        <v>12</v>
      </c>
      <c r="L51" s="9">
        <v>20</v>
      </c>
      <c r="M51" s="6"/>
      <c r="N51" s="42" t="s">
        <v>12</v>
      </c>
      <c r="O51" s="24">
        <v>20</v>
      </c>
      <c r="P51" s="41"/>
      <c r="Q51" s="42" t="s">
        <v>12</v>
      </c>
      <c r="R51" s="24">
        <v>20</v>
      </c>
      <c r="S51" s="47"/>
      <c r="T51" s="11" t="s">
        <v>12</v>
      </c>
      <c r="U51" s="48">
        <v>19</v>
      </c>
    </row>
    <row r="52" spans="1:21" ht="63.75">
      <c r="A52" s="23">
        <v>6</v>
      </c>
      <c r="B52" s="5" t="s">
        <v>95</v>
      </c>
      <c r="C52" s="57" t="s">
        <v>303</v>
      </c>
      <c r="D52" s="60" t="s">
        <v>307</v>
      </c>
      <c r="E52" s="5" t="s">
        <v>96</v>
      </c>
      <c r="F52" s="5" t="s">
        <v>9</v>
      </c>
      <c r="G52" s="4">
        <v>60000000</v>
      </c>
      <c r="H52" s="4">
        <v>28000000</v>
      </c>
      <c r="I52" s="4">
        <v>0</v>
      </c>
      <c r="J52" s="4">
        <f t="shared" si="1"/>
        <v>32000000</v>
      </c>
      <c r="K52" s="15" t="s">
        <v>5</v>
      </c>
      <c r="L52" s="9">
        <v>1</v>
      </c>
      <c r="M52" s="17" t="s">
        <v>276</v>
      </c>
      <c r="N52" s="42" t="s">
        <v>5</v>
      </c>
      <c r="O52" s="24">
        <v>1</v>
      </c>
      <c r="P52" s="41"/>
      <c r="Q52" s="42" t="s">
        <v>5</v>
      </c>
      <c r="R52" s="24">
        <v>1</v>
      </c>
      <c r="S52" s="47"/>
      <c r="T52" s="10" t="s">
        <v>5</v>
      </c>
      <c r="U52" s="48">
        <v>1</v>
      </c>
    </row>
    <row r="53" spans="1:21" ht="25.5">
      <c r="A53" s="23">
        <v>6</v>
      </c>
      <c r="B53" s="5" t="s">
        <v>95</v>
      </c>
      <c r="C53" s="57" t="s">
        <v>303</v>
      </c>
      <c r="D53" s="60" t="s">
        <v>307</v>
      </c>
      <c r="E53" s="5" t="s">
        <v>97</v>
      </c>
      <c r="F53" s="5" t="s">
        <v>98</v>
      </c>
      <c r="G53" s="4">
        <v>2132000</v>
      </c>
      <c r="H53" s="4">
        <v>1492000</v>
      </c>
      <c r="I53" s="4">
        <v>0</v>
      </c>
      <c r="J53" s="4">
        <f t="shared" si="1"/>
        <v>640000</v>
      </c>
      <c r="K53" s="15" t="s">
        <v>5</v>
      </c>
      <c r="L53" s="9">
        <v>2</v>
      </c>
      <c r="M53" s="18"/>
      <c r="N53" s="42" t="s">
        <v>5</v>
      </c>
      <c r="O53" s="24">
        <v>2</v>
      </c>
      <c r="P53" s="41"/>
      <c r="Q53" s="42" t="s">
        <v>5</v>
      </c>
      <c r="R53" s="24">
        <v>2</v>
      </c>
      <c r="S53" s="47"/>
      <c r="T53" s="10" t="s">
        <v>5</v>
      </c>
      <c r="U53" s="48">
        <v>2</v>
      </c>
    </row>
    <row r="54" spans="1:21" ht="51">
      <c r="A54" s="23">
        <v>6</v>
      </c>
      <c r="B54" s="5" t="s">
        <v>95</v>
      </c>
      <c r="C54" s="57" t="s">
        <v>303</v>
      </c>
      <c r="D54" s="60" t="s">
        <v>307</v>
      </c>
      <c r="E54" s="5" t="s">
        <v>99</v>
      </c>
      <c r="F54" s="5" t="s">
        <v>100</v>
      </c>
      <c r="G54" s="4">
        <v>26000000</v>
      </c>
      <c r="H54" s="4">
        <v>18200000</v>
      </c>
      <c r="I54" s="4">
        <v>0</v>
      </c>
      <c r="J54" s="4">
        <f t="shared" si="1"/>
        <v>7800000</v>
      </c>
      <c r="K54" s="15" t="s">
        <v>5</v>
      </c>
      <c r="L54" s="9">
        <v>3</v>
      </c>
      <c r="M54" s="18"/>
      <c r="N54" s="42" t="s">
        <v>5</v>
      </c>
      <c r="O54" s="24">
        <v>3</v>
      </c>
      <c r="P54" s="41"/>
      <c r="Q54" s="42" t="s">
        <v>5</v>
      </c>
      <c r="R54" s="24">
        <v>3</v>
      </c>
      <c r="S54" s="47"/>
      <c r="T54" s="10" t="s">
        <v>5</v>
      </c>
      <c r="U54" s="48">
        <v>3</v>
      </c>
    </row>
    <row r="55" spans="1:21" ht="25.5">
      <c r="A55" s="23">
        <v>6</v>
      </c>
      <c r="B55" s="5" t="s">
        <v>95</v>
      </c>
      <c r="C55" s="57" t="s">
        <v>303</v>
      </c>
      <c r="D55" s="60" t="s">
        <v>307</v>
      </c>
      <c r="E55" s="5" t="s">
        <v>101</v>
      </c>
      <c r="F55" s="5" t="s">
        <v>102</v>
      </c>
      <c r="G55" s="4">
        <v>10950000</v>
      </c>
      <c r="H55" s="4">
        <v>7665000</v>
      </c>
      <c r="I55" s="4">
        <v>0</v>
      </c>
      <c r="J55" s="4">
        <f t="shared" si="1"/>
        <v>3285000</v>
      </c>
      <c r="K55" s="15" t="s">
        <v>5</v>
      </c>
      <c r="L55" s="9">
        <v>4</v>
      </c>
      <c r="M55" s="18"/>
      <c r="N55" s="42" t="s">
        <v>5</v>
      </c>
      <c r="O55" s="24">
        <v>4</v>
      </c>
      <c r="P55" s="41"/>
      <c r="Q55" s="42" t="s">
        <v>5</v>
      </c>
      <c r="R55" s="24">
        <v>4</v>
      </c>
      <c r="S55" s="47"/>
      <c r="T55" s="10" t="s">
        <v>5</v>
      </c>
      <c r="U55" s="48">
        <v>4</v>
      </c>
    </row>
    <row r="56" spans="1:21" ht="25.5">
      <c r="A56" s="23">
        <v>6</v>
      </c>
      <c r="B56" s="5" t="s">
        <v>95</v>
      </c>
      <c r="C56" s="57" t="s">
        <v>303</v>
      </c>
      <c r="D56" s="60" t="s">
        <v>307</v>
      </c>
      <c r="E56" s="5" t="s">
        <v>103</v>
      </c>
      <c r="F56" s="5" t="s">
        <v>104</v>
      </c>
      <c r="G56" s="4">
        <v>3500000</v>
      </c>
      <c r="H56" s="4">
        <v>2450000</v>
      </c>
      <c r="I56" s="4">
        <v>0</v>
      </c>
      <c r="J56" s="4">
        <f t="shared" si="1"/>
        <v>1050000</v>
      </c>
      <c r="K56" s="15" t="s">
        <v>5</v>
      </c>
      <c r="L56" s="9">
        <v>5</v>
      </c>
      <c r="M56" s="18"/>
      <c r="N56" s="42" t="s">
        <v>5</v>
      </c>
      <c r="O56" s="24">
        <v>5</v>
      </c>
      <c r="P56" s="41"/>
      <c r="Q56" s="42" t="s">
        <v>5</v>
      </c>
      <c r="R56" s="24">
        <v>5</v>
      </c>
      <c r="S56" s="47"/>
      <c r="T56" s="10" t="s">
        <v>5</v>
      </c>
      <c r="U56" s="48">
        <v>5</v>
      </c>
    </row>
    <row r="57" spans="1:21" ht="25.5">
      <c r="A57" s="23">
        <v>6</v>
      </c>
      <c r="B57" s="5" t="s">
        <v>95</v>
      </c>
      <c r="C57" s="57" t="s">
        <v>303</v>
      </c>
      <c r="D57" s="60" t="s">
        <v>307</v>
      </c>
      <c r="E57" s="5" t="s">
        <v>105</v>
      </c>
      <c r="F57" s="5" t="s">
        <v>9</v>
      </c>
      <c r="G57" s="4">
        <v>35000000</v>
      </c>
      <c r="H57" s="4">
        <v>17500000</v>
      </c>
      <c r="I57" s="4">
        <v>0</v>
      </c>
      <c r="J57" s="4">
        <f t="shared" si="1"/>
        <v>17500000</v>
      </c>
      <c r="K57" s="15" t="s">
        <v>5</v>
      </c>
      <c r="L57" s="9">
        <v>6</v>
      </c>
      <c r="M57" s="19"/>
      <c r="N57" s="42" t="s">
        <v>5</v>
      </c>
      <c r="O57" s="24">
        <v>6</v>
      </c>
      <c r="P57" s="41"/>
      <c r="Q57" s="42" t="s">
        <v>5</v>
      </c>
      <c r="R57" s="24">
        <v>6</v>
      </c>
      <c r="S57" s="47"/>
      <c r="T57" s="10" t="s">
        <v>5</v>
      </c>
      <c r="U57" s="48">
        <v>6</v>
      </c>
    </row>
    <row r="58" spans="1:21" ht="38.25">
      <c r="A58" s="23">
        <v>6</v>
      </c>
      <c r="B58" s="5" t="s">
        <v>95</v>
      </c>
      <c r="C58" s="57" t="s">
        <v>303</v>
      </c>
      <c r="D58" s="60" t="s">
        <v>307</v>
      </c>
      <c r="E58" s="5" t="s">
        <v>106</v>
      </c>
      <c r="F58" s="5" t="s">
        <v>9</v>
      </c>
      <c r="G58" s="4">
        <v>122000000</v>
      </c>
      <c r="H58" s="4">
        <v>28000000</v>
      </c>
      <c r="I58" s="4">
        <v>0</v>
      </c>
      <c r="J58" s="4">
        <f t="shared" si="1"/>
        <v>94000000</v>
      </c>
      <c r="K58" s="15" t="s">
        <v>12</v>
      </c>
      <c r="L58" s="9">
        <v>7</v>
      </c>
      <c r="M58" s="6"/>
      <c r="N58" s="42" t="s">
        <v>12</v>
      </c>
      <c r="O58" s="24">
        <v>7</v>
      </c>
      <c r="P58" s="41"/>
      <c r="Q58" s="42" t="s">
        <v>12</v>
      </c>
      <c r="R58" s="24">
        <v>7</v>
      </c>
      <c r="S58" s="47"/>
      <c r="T58" s="11" t="s">
        <v>12</v>
      </c>
      <c r="U58" s="48">
        <v>7</v>
      </c>
    </row>
    <row r="59" spans="1:21" hidden="1">
      <c r="A59" s="23">
        <v>6</v>
      </c>
      <c r="B59" s="5" t="s">
        <v>95</v>
      </c>
      <c r="C59" s="57" t="s">
        <v>303</v>
      </c>
      <c r="D59" s="60" t="s">
        <v>307</v>
      </c>
      <c r="E59" s="5" t="s">
        <v>107</v>
      </c>
      <c r="F59" s="5" t="s">
        <v>108</v>
      </c>
      <c r="G59" s="4">
        <v>977000</v>
      </c>
      <c r="H59" s="4">
        <v>683900</v>
      </c>
      <c r="I59" s="4">
        <v>0</v>
      </c>
      <c r="J59" s="4">
        <f t="shared" si="1"/>
        <v>293100</v>
      </c>
      <c r="K59" s="15" t="s">
        <v>24</v>
      </c>
      <c r="L59" s="9">
        <v>8</v>
      </c>
      <c r="M59" s="6"/>
      <c r="N59" s="12" t="s">
        <v>24</v>
      </c>
      <c r="O59" s="24">
        <v>8</v>
      </c>
      <c r="P59" s="41"/>
      <c r="Q59" s="12" t="s">
        <v>24</v>
      </c>
      <c r="R59" s="24">
        <v>8</v>
      </c>
      <c r="S59" s="47"/>
      <c r="T59" s="12" t="s">
        <v>24</v>
      </c>
      <c r="U59" s="48">
        <v>8</v>
      </c>
    </row>
    <row r="60" spans="1:21" hidden="1">
      <c r="A60" s="23">
        <v>6</v>
      </c>
      <c r="B60" s="5" t="s">
        <v>95</v>
      </c>
      <c r="C60" s="57" t="s">
        <v>303</v>
      </c>
      <c r="D60" s="60" t="s">
        <v>307</v>
      </c>
      <c r="E60" s="5" t="s">
        <v>109</v>
      </c>
      <c r="F60" s="5" t="s">
        <v>102</v>
      </c>
      <c r="G60" s="4">
        <v>2900000</v>
      </c>
      <c r="H60" s="4">
        <v>2030000</v>
      </c>
      <c r="I60" s="4">
        <v>0</v>
      </c>
      <c r="J60" s="4">
        <f t="shared" si="1"/>
        <v>870000</v>
      </c>
      <c r="K60" s="15" t="s">
        <v>24</v>
      </c>
      <c r="L60" s="9">
        <v>9</v>
      </c>
      <c r="M60" s="6"/>
      <c r="N60" s="12" t="s">
        <v>24</v>
      </c>
      <c r="O60" s="24">
        <v>9</v>
      </c>
      <c r="P60" s="41"/>
      <c r="Q60" s="12" t="s">
        <v>24</v>
      </c>
      <c r="R60" s="24">
        <v>9</v>
      </c>
      <c r="S60" s="47"/>
      <c r="T60" s="12" t="s">
        <v>24</v>
      </c>
      <c r="U60" s="48">
        <v>9</v>
      </c>
    </row>
    <row r="61" spans="1:21" ht="38.25" hidden="1">
      <c r="A61" s="23">
        <v>6</v>
      </c>
      <c r="B61" s="5" t="s">
        <v>95</v>
      </c>
      <c r="C61" s="57" t="s">
        <v>303</v>
      </c>
      <c r="D61" s="60" t="s">
        <v>307</v>
      </c>
      <c r="E61" s="5" t="s">
        <v>110</v>
      </c>
      <c r="F61" s="5" t="s">
        <v>102</v>
      </c>
      <c r="G61" s="4">
        <v>9198400</v>
      </c>
      <c r="H61" s="4">
        <v>6438880</v>
      </c>
      <c r="I61" s="4">
        <v>0</v>
      </c>
      <c r="J61" s="4">
        <f t="shared" si="1"/>
        <v>2759520</v>
      </c>
      <c r="K61" s="15" t="s">
        <v>24</v>
      </c>
      <c r="L61" s="9">
        <v>10</v>
      </c>
      <c r="M61" s="6"/>
      <c r="N61" s="12" t="s">
        <v>24</v>
      </c>
      <c r="O61" s="24">
        <v>10</v>
      </c>
      <c r="P61" s="41"/>
      <c r="Q61" s="12" t="s">
        <v>24</v>
      </c>
      <c r="R61" s="24">
        <v>10</v>
      </c>
      <c r="S61" s="47"/>
      <c r="T61" s="12" t="s">
        <v>24</v>
      </c>
      <c r="U61" s="48">
        <v>10</v>
      </c>
    </row>
    <row r="62" spans="1:21" hidden="1">
      <c r="A62" s="23">
        <v>6</v>
      </c>
      <c r="B62" s="5" t="s">
        <v>95</v>
      </c>
      <c r="C62" s="57" t="s">
        <v>303</v>
      </c>
      <c r="D62" s="60" t="s">
        <v>307</v>
      </c>
      <c r="E62" s="5" t="s">
        <v>111</v>
      </c>
      <c r="F62" s="5" t="s">
        <v>14</v>
      </c>
      <c r="G62" s="4">
        <v>13350000</v>
      </c>
      <c r="H62" s="4">
        <v>9345000</v>
      </c>
      <c r="I62" s="4">
        <v>0</v>
      </c>
      <c r="J62" s="4">
        <f t="shared" si="1"/>
        <v>4005000</v>
      </c>
      <c r="K62" s="15" t="s">
        <v>24</v>
      </c>
      <c r="L62" s="9">
        <v>11</v>
      </c>
      <c r="M62" s="6"/>
      <c r="N62" s="12" t="s">
        <v>24</v>
      </c>
      <c r="O62" s="24">
        <v>11</v>
      </c>
      <c r="P62" s="41"/>
      <c r="Q62" s="12" t="s">
        <v>24</v>
      </c>
      <c r="R62" s="24">
        <v>11</v>
      </c>
      <c r="S62" s="47"/>
      <c r="T62" s="12" t="s">
        <v>24</v>
      </c>
      <c r="U62" s="48">
        <v>11</v>
      </c>
    </row>
    <row r="63" spans="1:21" ht="51">
      <c r="A63" s="23">
        <v>7</v>
      </c>
      <c r="B63" s="5" t="s">
        <v>112</v>
      </c>
      <c r="C63" s="57" t="s">
        <v>303</v>
      </c>
      <c r="D63" s="60" t="s">
        <v>307</v>
      </c>
      <c r="E63" s="5" t="s">
        <v>113</v>
      </c>
      <c r="F63" s="5" t="s">
        <v>114</v>
      </c>
      <c r="G63" s="4">
        <v>10500000</v>
      </c>
      <c r="H63" s="4">
        <v>7350000</v>
      </c>
      <c r="I63" s="4">
        <v>0</v>
      </c>
      <c r="J63" s="4">
        <f t="shared" si="1"/>
        <v>3150000</v>
      </c>
      <c r="K63" s="15" t="s">
        <v>5</v>
      </c>
      <c r="L63" s="9">
        <v>1</v>
      </c>
      <c r="M63" s="17" t="s">
        <v>277</v>
      </c>
      <c r="N63" s="42" t="s">
        <v>5</v>
      </c>
      <c r="O63" s="24">
        <v>1</v>
      </c>
      <c r="P63" s="41"/>
      <c r="Q63" s="42" t="s">
        <v>5</v>
      </c>
      <c r="R63" s="24">
        <v>1</v>
      </c>
      <c r="S63" s="47"/>
      <c r="T63" s="10" t="s">
        <v>5</v>
      </c>
      <c r="U63" s="48">
        <v>1</v>
      </c>
    </row>
    <row r="64" spans="1:21" ht="38.25">
      <c r="A64" s="23">
        <v>7</v>
      </c>
      <c r="B64" s="5" t="s">
        <v>112</v>
      </c>
      <c r="C64" s="57" t="s">
        <v>303</v>
      </c>
      <c r="D64" s="60" t="s">
        <v>307</v>
      </c>
      <c r="E64" s="5" t="s">
        <v>115</v>
      </c>
      <c r="F64" s="5" t="s">
        <v>116</v>
      </c>
      <c r="G64" s="4">
        <v>40660000</v>
      </c>
      <c r="H64" s="4">
        <v>34440000</v>
      </c>
      <c r="I64" s="4">
        <v>0</v>
      </c>
      <c r="J64" s="4">
        <f t="shared" si="1"/>
        <v>6220000</v>
      </c>
      <c r="K64" s="15" t="s">
        <v>5</v>
      </c>
      <c r="L64" s="9">
        <v>2</v>
      </c>
      <c r="M64" s="19"/>
      <c r="N64" s="42" t="s">
        <v>5</v>
      </c>
      <c r="O64" s="24">
        <v>2</v>
      </c>
      <c r="P64" s="41"/>
      <c r="Q64" s="42" t="s">
        <v>5</v>
      </c>
      <c r="R64" s="24">
        <v>2</v>
      </c>
      <c r="S64" s="47"/>
      <c r="T64" s="10" t="s">
        <v>5</v>
      </c>
      <c r="U64" s="48">
        <v>2</v>
      </c>
    </row>
    <row r="65" spans="1:21" ht="25.5" hidden="1">
      <c r="A65" s="23">
        <v>7</v>
      </c>
      <c r="B65" s="5" t="s">
        <v>112</v>
      </c>
      <c r="C65" s="57" t="s">
        <v>303</v>
      </c>
      <c r="D65" s="60" t="s">
        <v>307</v>
      </c>
      <c r="E65" s="5" t="s">
        <v>117</v>
      </c>
      <c r="F65" s="5" t="s">
        <v>116</v>
      </c>
      <c r="G65" s="4">
        <v>36250000</v>
      </c>
      <c r="H65" s="4">
        <v>25375000</v>
      </c>
      <c r="I65" s="4">
        <v>0</v>
      </c>
      <c r="J65" s="4">
        <f t="shared" si="1"/>
        <v>10875000</v>
      </c>
      <c r="K65" s="15" t="s">
        <v>24</v>
      </c>
      <c r="L65" s="9">
        <v>3</v>
      </c>
      <c r="M65" s="6"/>
      <c r="N65" s="12" t="s">
        <v>24</v>
      </c>
      <c r="O65" s="24">
        <v>3</v>
      </c>
      <c r="P65" s="41"/>
      <c r="Q65" s="12" t="s">
        <v>24</v>
      </c>
      <c r="R65" s="24">
        <v>3</v>
      </c>
      <c r="S65" s="47"/>
      <c r="T65" s="12" t="s">
        <v>24</v>
      </c>
      <c r="U65" s="48">
        <v>3</v>
      </c>
    </row>
    <row r="66" spans="1:21" ht="25.5">
      <c r="A66" s="23">
        <v>8</v>
      </c>
      <c r="B66" s="5" t="s">
        <v>118</v>
      </c>
      <c r="C66" s="57" t="s">
        <v>303</v>
      </c>
      <c r="D66" s="60" t="s">
        <v>307</v>
      </c>
      <c r="E66" s="5" t="s">
        <v>119</v>
      </c>
      <c r="F66" s="5" t="s">
        <v>120</v>
      </c>
      <c r="G66" s="4">
        <v>25500000</v>
      </c>
      <c r="H66" s="4">
        <v>17850000</v>
      </c>
      <c r="I66" s="4">
        <v>0</v>
      </c>
      <c r="J66" s="4">
        <f t="shared" ref="J66:J97" si="2">G66-(H66+I66)</f>
        <v>7650000</v>
      </c>
      <c r="K66" s="15" t="s">
        <v>5</v>
      </c>
      <c r="L66" s="9">
        <v>1</v>
      </c>
      <c r="M66" s="6"/>
      <c r="N66" s="42" t="s">
        <v>5</v>
      </c>
      <c r="O66" s="24">
        <v>1</v>
      </c>
      <c r="P66" s="41"/>
      <c r="Q66" s="42" t="s">
        <v>5</v>
      </c>
      <c r="R66" s="24">
        <v>1</v>
      </c>
      <c r="S66" s="47"/>
      <c r="T66" s="10" t="s">
        <v>5</v>
      </c>
      <c r="U66" s="48">
        <v>1</v>
      </c>
    </row>
    <row r="67" spans="1:21">
      <c r="A67" s="23">
        <v>8</v>
      </c>
      <c r="B67" s="5" t="s">
        <v>118</v>
      </c>
      <c r="C67" s="57" t="s">
        <v>303</v>
      </c>
      <c r="D67" s="60" t="s">
        <v>307</v>
      </c>
      <c r="E67" s="5" t="s">
        <v>121</v>
      </c>
      <c r="F67" s="5" t="s">
        <v>9</v>
      </c>
      <c r="G67" s="4">
        <v>60000000</v>
      </c>
      <c r="H67" s="4">
        <v>42000000</v>
      </c>
      <c r="I67" s="4">
        <v>0</v>
      </c>
      <c r="J67" s="4">
        <f t="shared" si="2"/>
        <v>18000000</v>
      </c>
      <c r="K67" s="15" t="s">
        <v>5</v>
      </c>
      <c r="L67" s="9">
        <v>2</v>
      </c>
      <c r="M67" s="6"/>
      <c r="N67" s="42" t="s">
        <v>5</v>
      </c>
      <c r="O67" s="24">
        <v>2</v>
      </c>
      <c r="P67" s="41"/>
      <c r="Q67" s="42" t="s">
        <v>5</v>
      </c>
      <c r="R67" s="24">
        <v>2</v>
      </c>
      <c r="S67" s="47"/>
      <c r="T67" s="10" t="s">
        <v>5</v>
      </c>
      <c r="U67" s="48">
        <v>2</v>
      </c>
    </row>
    <row r="68" spans="1:21">
      <c r="A68" s="23">
        <v>8</v>
      </c>
      <c r="B68" s="5" t="s">
        <v>118</v>
      </c>
      <c r="C68" s="57" t="s">
        <v>303</v>
      </c>
      <c r="D68" s="60" t="s">
        <v>307</v>
      </c>
      <c r="E68" s="5" t="s">
        <v>122</v>
      </c>
      <c r="F68" s="5" t="s">
        <v>7</v>
      </c>
      <c r="G68" s="4">
        <v>25500000</v>
      </c>
      <c r="H68" s="4">
        <v>17850000</v>
      </c>
      <c r="I68" s="4">
        <v>0</v>
      </c>
      <c r="J68" s="4">
        <f t="shared" si="2"/>
        <v>7650000</v>
      </c>
      <c r="K68" s="15" t="s">
        <v>5</v>
      </c>
      <c r="L68" s="9">
        <v>3</v>
      </c>
      <c r="M68" s="6"/>
      <c r="N68" s="42" t="s">
        <v>5</v>
      </c>
      <c r="O68" s="24">
        <v>3</v>
      </c>
      <c r="P68" s="41"/>
      <c r="Q68" s="42" t="s">
        <v>5</v>
      </c>
      <c r="R68" s="24">
        <v>3</v>
      </c>
      <c r="S68" s="47"/>
      <c r="T68" s="10" t="s">
        <v>5</v>
      </c>
      <c r="U68" s="48">
        <v>3</v>
      </c>
    </row>
    <row r="69" spans="1:21">
      <c r="A69" s="23">
        <v>8</v>
      </c>
      <c r="B69" s="5" t="s">
        <v>118</v>
      </c>
      <c r="C69" s="57" t="s">
        <v>303</v>
      </c>
      <c r="D69" s="60" t="s">
        <v>307</v>
      </c>
      <c r="E69" s="5" t="s">
        <v>123</v>
      </c>
      <c r="F69" s="5" t="s">
        <v>104</v>
      </c>
      <c r="G69" s="4">
        <v>25500000</v>
      </c>
      <c r="H69" s="4">
        <v>17850000</v>
      </c>
      <c r="I69" s="4">
        <v>0</v>
      </c>
      <c r="J69" s="4">
        <f t="shared" si="2"/>
        <v>7650000</v>
      </c>
      <c r="K69" s="15" t="s">
        <v>5</v>
      </c>
      <c r="L69" s="9">
        <v>4</v>
      </c>
      <c r="M69" s="6"/>
      <c r="N69" s="42" t="s">
        <v>5</v>
      </c>
      <c r="O69" s="24">
        <v>4</v>
      </c>
      <c r="P69" s="41"/>
      <c r="Q69" s="42" t="s">
        <v>5</v>
      </c>
      <c r="R69" s="24">
        <v>4</v>
      </c>
      <c r="S69" s="47"/>
      <c r="T69" s="10" t="s">
        <v>5</v>
      </c>
      <c r="U69" s="48">
        <v>4</v>
      </c>
    </row>
    <row r="70" spans="1:21" ht="25.5">
      <c r="A70" s="23">
        <v>8</v>
      </c>
      <c r="B70" s="5" t="s">
        <v>118</v>
      </c>
      <c r="C70" s="57" t="s">
        <v>303</v>
      </c>
      <c r="D70" s="60" t="s">
        <v>307</v>
      </c>
      <c r="E70" s="5" t="s">
        <v>124</v>
      </c>
      <c r="F70" s="5" t="s">
        <v>125</v>
      </c>
      <c r="G70" s="4">
        <v>19048400</v>
      </c>
      <c r="H70" s="4">
        <v>13333880</v>
      </c>
      <c r="I70" s="4">
        <v>0</v>
      </c>
      <c r="J70" s="4">
        <f t="shared" si="2"/>
        <v>5714520</v>
      </c>
      <c r="K70" s="15" t="s">
        <v>5</v>
      </c>
      <c r="L70" s="9">
        <v>5</v>
      </c>
      <c r="M70" s="6"/>
      <c r="N70" s="42" t="s">
        <v>5</v>
      </c>
      <c r="O70" s="24">
        <v>5</v>
      </c>
      <c r="P70" s="41"/>
      <c r="Q70" s="42" t="s">
        <v>5</v>
      </c>
      <c r="R70" s="24">
        <v>5</v>
      </c>
      <c r="S70" s="47"/>
      <c r="T70" s="10" t="s">
        <v>5</v>
      </c>
      <c r="U70" s="48">
        <v>5</v>
      </c>
    </row>
    <row r="71" spans="1:21">
      <c r="A71" s="23">
        <v>8</v>
      </c>
      <c r="B71" s="5" t="s">
        <v>118</v>
      </c>
      <c r="C71" s="57" t="s">
        <v>303</v>
      </c>
      <c r="D71" s="60" t="s">
        <v>307</v>
      </c>
      <c r="E71" s="5" t="s">
        <v>126</v>
      </c>
      <c r="F71" s="5" t="s">
        <v>127</v>
      </c>
      <c r="G71" s="4">
        <v>100000000</v>
      </c>
      <c r="H71" s="4">
        <v>70000000</v>
      </c>
      <c r="I71" s="4">
        <v>0</v>
      </c>
      <c r="J71" s="4">
        <f t="shared" si="2"/>
        <v>30000000</v>
      </c>
      <c r="K71" s="15" t="s">
        <v>12</v>
      </c>
      <c r="L71" s="9">
        <v>6</v>
      </c>
      <c r="M71" s="6"/>
      <c r="N71" s="42" t="s">
        <v>12</v>
      </c>
      <c r="O71" s="24">
        <v>6</v>
      </c>
      <c r="P71" s="41"/>
      <c r="Q71" s="42" t="s">
        <v>12</v>
      </c>
      <c r="R71" s="24">
        <v>6</v>
      </c>
      <c r="S71" s="47"/>
      <c r="T71" s="11" t="s">
        <v>12</v>
      </c>
      <c r="U71" s="48">
        <v>6</v>
      </c>
    </row>
    <row r="72" spans="1:21" ht="51">
      <c r="A72" s="23">
        <v>9</v>
      </c>
      <c r="B72" s="5" t="s">
        <v>128</v>
      </c>
      <c r="C72" s="57" t="s">
        <v>303</v>
      </c>
      <c r="D72" s="60" t="s">
        <v>305</v>
      </c>
      <c r="E72" s="5" t="s">
        <v>129</v>
      </c>
      <c r="F72" s="5" t="s">
        <v>9</v>
      </c>
      <c r="G72" s="4">
        <v>45000000</v>
      </c>
      <c r="H72" s="4">
        <v>31500000</v>
      </c>
      <c r="I72" s="4">
        <v>6750000</v>
      </c>
      <c r="J72" s="4">
        <f t="shared" si="2"/>
        <v>6750000</v>
      </c>
      <c r="K72" s="15" t="s">
        <v>5</v>
      </c>
      <c r="L72" s="9">
        <v>1</v>
      </c>
      <c r="M72" s="17" t="s">
        <v>278</v>
      </c>
      <c r="N72" s="42" t="s">
        <v>5</v>
      </c>
      <c r="O72" s="24">
        <v>1</v>
      </c>
      <c r="P72" s="41"/>
      <c r="Q72" s="42" t="s">
        <v>5</v>
      </c>
      <c r="R72" s="24">
        <v>1</v>
      </c>
      <c r="S72" s="47"/>
      <c r="T72" s="10" t="s">
        <v>5</v>
      </c>
      <c r="U72" s="48">
        <v>1</v>
      </c>
    </row>
    <row r="73" spans="1:21" ht="25.5">
      <c r="A73" s="23">
        <v>9</v>
      </c>
      <c r="B73" s="5" t="s">
        <v>128</v>
      </c>
      <c r="C73" s="57" t="s">
        <v>303</v>
      </c>
      <c r="D73" s="60" t="s">
        <v>305</v>
      </c>
      <c r="E73" s="5" t="s">
        <v>130</v>
      </c>
      <c r="F73" s="5" t="s">
        <v>9</v>
      </c>
      <c r="G73" s="4">
        <v>13100000</v>
      </c>
      <c r="H73" s="4">
        <v>9170000</v>
      </c>
      <c r="I73" s="4">
        <v>1965000</v>
      </c>
      <c r="J73" s="4">
        <f t="shared" si="2"/>
        <v>1965000</v>
      </c>
      <c r="K73" s="15" t="s">
        <v>5</v>
      </c>
      <c r="L73" s="9">
        <v>2</v>
      </c>
      <c r="M73" s="19"/>
      <c r="N73" s="42" t="s">
        <v>5</v>
      </c>
      <c r="O73" s="24">
        <v>2</v>
      </c>
      <c r="P73" s="41"/>
      <c r="Q73" s="42" t="s">
        <v>5</v>
      </c>
      <c r="R73" s="24">
        <v>2</v>
      </c>
      <c r="S73" s="47"/>
      <c r="T73" s="10" t="s">
        <v>5</v>
      </c>
      <c r="U73" s="48">
        <v>2</v>
      </c>
    </row>
    <row r="74" spans="1:21" ht="25.5" hidden="1">
      <c r="A74" s="23">
        <v>9</v>
      </c>
      <c r="B74" s="5" t="s">
        <v>128</v>
      </c>
      <c r="C74" s="57" t="s">
        <v>303</v>
      </c>
      <c r="D74" s="60" t="s">
        <v>305</v>
      </c>
      <c r="E74" s="5" t="s">
        <v>131</v>
      </c>
      <c r="F74" s="5" t="s">
        <v>132</v>
      </c>
      <c r="G74" s="4">
        <v>50000000</v>
      </c>
      <c r="H74" s="4">
        <v>35000000</v>
      </c>
      <c r="I74" s="4">
        <v>7500000</v>
      </c>
      <c r="J74" s="4">
        <f t="shared" si="2"/>
        <v>7500000</v>
      </c>
      <c r="K74" s="15" t="s">
        <v>24</v>
      </c>
      <c r="L74" s="9">
        <v>3</v>
      </c>
      <c r="M74" s="6"/>
      <c r="N74" s="12" t="s">
        <v>24</v>
      </c>
      <c r="O74" s="24">
        <v>3</v>
      </c>
      <c r="P74" s="41"/>
      <c r="Q74" s="12" t="s">
        <v>24</v>
      </c>
      <c r="R74" s="24">
        <v>3</v>
      </c>
      <c r="S74" s="47"/>
      <c r="T74" s="12" t="s">
        <v>24</v>
      </c>
      <c r="U74" s="48">
        <v>3</v>
      </c>
    </row>
    <row r="75" spans="1:21" ht="25.5">
      <c r="A75" s="23">
        <v>10</v>
      </c>
      <c r="B75" s="5" t="s">
        <v>133</v>
      </c>
      <c r="C75" s="57" t="s">
        <v>303</v>
      </c>
      <c r="D75" s="60" t="s">
        <v>305</v>
      </c>
      <c r="E75" s="5" t="s">
        <v>134</v>
      </c>
      <c r="F75" s="5" t="s">
        <v>9</v>
      </c>
      <c r="G75" s="4">
        <v>130000000</v>
      </c>
      <c r="H75" s="4">
        <v>91000000</v>
      </c>
      <c r="I75" s="4">
        <v>19500000</v>
      </c>
      <c r="J75" s="4">
        <f t="shared" si="2"/>
        <v>19500000</v>
      </c>
      <c r="K75" s="15" t="s">
        <v>5</v>
      </c>
      <c r="L75" s="9">
        <v>1</v>
      </c>
      <c r="M75" s="6"/>
      <c r="N75" s="42" t="s">
        <v>5</v>
      </c>
      <c r="O75" s="24">
        <v>1</v>
      </c>
      <c r="P75" s="41"/>
      <c r="Q75" s="42" t="s">
        <v>5</v>
      </c>
      <c r="R75" s="24">
        <v>1</v>
      </c>
      <c r="S75" s="47"/>
      <c r="T75" s="10" t="s">
        <v>5</v>
      </c>
      <c r="U75" s="48">
        <v>1</v>
      </c>
    </row>
    <row r="76" spans="1:21" ht="25.5">
      <c r="A76" s="23">
        <v>10</v>
      </c>
      <c r="B76" s="5" t="s">
        <v>133</v>
      </c>
      <c r="C76" s="57" t="s">
        <v>303</v>
      </c>
      <c r="D76" s="60" t="s">
        <v>305</v>
      </c>
      <c r="E76" s="5" t="s">
        <v>135</v>
      </c>
      <c r="F76" s="5" t="s">
        <v>9</v>
      </c>
      <c r="G76" s="4">
        <v>4200000</v>
      </c>
      <c r="H76" s="4">
        <v>2940000</v>
      </c>
      <c r="I76" s="4">
        <v>630000</v>
      </c>
      <c r="J76" s="4">
        <f t="shared" si="2"/>
        <v>630000</v>
      </c>
      <c r="K76" s="15" t="s">
        <v>5</v>
      </c>
      <c r="L76" s="9">
        <v>2</v>
      </c>
      <c r="M76" s="6"/>
      <c r="N76" s="42" t="s">
        <v>5</v>
      </c>
      <c r="O76" s="24">
        <v>2</v>
      </c>
      <c r="P76" s="41"/>
      <c r="Q76" s="42" t="s">
        <v>5</v>
      </c>
      <c r="R76" s="24">
        <v>2</v>
      </c>
      <c r="S76" s="47"/>
      <c r="T76" s="10" t="s">
        <v>5</v>
      </c>
      <c r="U76" s="48">
        <v>2</v>
      </c>
    </row>
    <row r="77" spans="1:21">
      <c r="A77" s="23">
        <v>10</v>
      </c>
      <c r="B77" s="5" t="s">
        <v>133</v>
      </c>
      <c r="C77" s="57" t="s">
        <v>303</v>
      </c>
      <c r="D77" s="60" t="s">
        <v>305</v>
      </c>
      <c r="E77" s="5" t="s">
        <v>136</v>
      </c>
      <c r="F77" s="5" t="s">
        <v>9</v>
      </c>
      <c r="G77" s="4">
        <v>10000000</v>
      </c>
      <c r="H77" s="4">
        <v>7000000</v>
      </c>
      <c r="I77" s="4">
        <v>1500000</v>
      </c>
      <c r="J77" s="4">
        <f t="shared" si="2"/>
        <v>1500000</v>
      </c>
      <c r="K77" s="15" t="s">
        <v>5</v>
      </c>
      <c r="L77" s="9">
        <v>3</v>
      </c>
      <c r="M77" s="6"/>
      <c r="N77" s="42" t="s">
        <v>5</v>
      </c>
      <c r="O77" s="24">
        <v>3</v>
      </c>
      <c r="P77" s="41"/>
      <c r="Q77" s="42" t="s">
        <v>5</v>
      </c>
      <c r="R77" s="24">
        <v>3</v>
      </c>
      <c r="S77" s="47"/>
      <c r="T77" s="10" t="s">
        <v>5</v>
      </c>
      <c r="U77" s="48">
        <v>3</v>
      </c>
    </row>
    <row r="78" spans="1:21" ht="25.5">
      <c r="A78" s="23">
        <v>10</v>
      </c>
      <c r="B78" s="5" t="s">
        <v>133</v>
      </c>
      <c r="C78" s="57" t="s">
        <v>303</v>
      </c>
      <c r="D78" s="60" t="s">
        <v>305</v>
      </c>
      <c r="E78" s="5" t="s">
        <v>137</v>
      </c>
      <c r="F78" s="5" t="s">
        <v>9</v>
      </c>
      <c r="G78" s="4">
        <v>25000000</v>
      </c>
      <c r="H78" s="4">
        <v>17500000</v>
      </c>
      <c r="I78" s="4">
        <v>3750000</v>
      </c>
      <c r="J78" s="4">
        <f t="shared" si="2"/>
        <v>3750000</v>
      </c>
      <c r="K78" s="15" t="s">
        <v>5</v>
      </c>
      <c r="L78" s="9">
        <v>4</v>
      </c>
      <c r="M78" s="6"/>
      <c r="N78" s="42" t="s">
        <v>5</v>
      </c>
      <c r="O78" s="24">
        <v>4</v>
      </c>
      <c r="P78" s="41"/>
      <c r="Q78" s="42" t="s">
        <v>5</v>
      </c>
      <c r="R78" s="24">
        <v>4</v>
      </c>
      <c r="S78" s="47"/>
      <c r="T78" s="10" t="s">
        <v>5</v>
      </c>
      <c r="U78" s="48">
        <v>4</v>
      </c>
    </row>
    <row r="79" spans="1:21" ht="25.5">
      <c r="A79" s="23" t="s">
        <v>138</v>
      </c>
      <c r="B79" s="5" t="s">
        <v>139</v>
      </c>
      <c r="C79" s="57" t="s">
        <v>303</v>
      </c>
      <c r="D79" s="60" t="s">
        <v>306</v>
      </c>
      <c r="E79" s="5" t="s">
        <v>140</v>
      </c>
      <c r="F79" s="5" t="s">
        <v>9</v>
      </c>
      <c r="G79" s="4">
        <v>190000000</v>
      </c>
      <c r="H79" s="4">
        <v>133000000</v>
      </c>
      <c r="I79" s="4">
        <v>28500000</v>
      </c>
      <c r="J79" s="4">
        <f t="shared" si="2"/>
        <v>28500000</v>
      </c>
      <c r="K79" s="15" t="s">
        <v>5</v>
      </c>
      <c r="L79" s="9">
        <v>1</v>
      </c>
      <c r="M79" s="6"/>
      <c r="N79" s="42" t="s">
        <v>5</v>
      </c>
      <c r="O79" s="24">
        <v>1</v>
      </c>
      <c r="P79" s="41"/>
      <c r="Q79" s="42" t="s">
        <v>5</v>
      </c>
      <c r="R79" s="24">
        <v>1</v>
      </c>
      <c r="S79" s="47"/>
      <c r="T79" s="10" t="s">
        <v>5</v>
      </c>
      <c r="U79" s="48">
        <v>1</v>
      </c>
    </row>
    <row r="80" spans="1:21" ht="97.5" customHeight="1">
      <c r="A80" s="23" t="s">
        <v>141</v>
      </c>
      <c r="B80" s="5" t="s">
        <v>142</v>
      </c>
      <c r="C80" s="57" t="s">
        <v>303</v>
      </c>
      <c r="D80" s="60" t="s">
        <v>306</v>
      </c>
      <c r="E80" s="5" t="s">
        <v>143</v>
      </c>
      <c r="F80" s="5" t="s">
        <v>9</v>
      </c>
      <c r="G80" s="4">
        <v>70000000</v>
      </c>
      <c r="H80" s="4">
        <v>48663307</v>
      </c>
      <c r="I80" s="4">
        <v>10427851.5</v>
      </c>
      <c r="J80" s="4">
        <f t="shared" si="2"/>
        <v>10908841.5</v>
      </c>
      <c r="K80" s="15" t="s">
        <v>5</v>
      </c>
      <c r="L80" s="9">
        <v>1</v>
      </c>
      <c r="M80" s="6"/>
      <c r="N80" s="42" t="s">
        <v>5</v>
      </c>
      <c r="O80" s="24">
        <v>1</v>
      </c>
      <c r="P80" s="6" t="s">
        <v>292</v>
      </c>
      <c r="Q80" s="42" t="s">
        <v>5</v>
      </c>
      <c r="R80" s="24">
        <v>1</v>
      </c>
      <c r="S80" s="49"/>
      <c r="T80" s="10" t="s">
        <v>5</v>
      </c>
      <c r="U80" s="48">
        <v>1</v>
      </c>
    </row>
    <row r="81" spans="1:21">
      <c r="A81" s="23" t="s">
        <v>141</v>
      </c>
      <c r="B81" s="5" t="s">
        <v>142</v>
      </c>
      <c r="C81" s="57" t="s">
        <v>303</v>
      </c>
      <c r="D81" s="60" t="s">
        <v>306</v>
      </c>
      <c r="E81" s="5" t="s">
        <v>144</v>
      </c>
      <c r="F81" s="5" t="s">
        <v>104</v>
      </c>
      <c r="G81" s="4">
        <v>80000000</v>
      </c>
      <c r="H81" s="4">
        <v>56000000</v>
      </c>
      <c r="I81" s="4">
        <v>12000000</v>
      </c>
      <c r="J81" s="4">
        <f t="shared" si="2"/>
        <v>12000000</v>
      </c>
      <c r="K81" s="15" t="s">
        <v>12</v>
      </c>
      <c r="L81" s="9">
        <v>2</v>
      </c>
      <c r="M81" s="6"/>
      <c r="N81" s="42" t="s">
        <v>12</v>
      </c>
      <c r="O81" s="24">
        <v>2</v>
      </c>
      <c r="P81" s="6"/>
      <c r="Q81" s="42" t="s">
        <v>12</v>
      </c>
      <c r="R81" s="24">
        <v>2</v>
      </c>
      <c r="S81" s="49"/>
      <c r="T81" s="11" t="s">
        <v>12</v>
      </c>
      <c r="U81" s="48">
        <v>2</v>
      </c>
    </row>
    <row r="82" spans="1:21" ht="25.5" hidden="1">
      <c r="A82" s="23" t="s">
        <v>141</v>
      </c>
      <c r="B82" s="5" t="s">
        <v>142</v>
      </c>
      <c r="C82" s="57" t="s">
        <v>303</v>
      </c>
      <c r="D82" s="60" t="s">
        <v>306</v>
      </c>
      <c r="E82" s="5" t="s">
        <v>145</v>
      </c>
      <c r="F82" s="5" t="s">
        <v>146</v>
      </c>
      <c r="G82" s="4">
        <v>105673300</v>
      </c>
      <c r="H82" s="4">
        <v>73971310</v>
      </c>
      <c r="I82" s="4">
        <v>15850995</v>
      </c>
      <c r="J82" s="4">
        <f t="shared" si="2"/>
        <v>15850995</v>
      </c>
      <c r="K82" s="15" t="s">
        <v>24</v>
      </c>
      <c r="L82" s="9">
        <v>3</v>
      </c>
      <c r="M82" s="6"/>
      <c r="N82" s="12" t="s">
        <v>24</v>
      </c>
      <c r="O82" s="24">
        <v>3</v>
      </c>
      <c r="P82" s="6"/>
      <c r="Q82" s="12" t="s">
        <v>24</v>
      </c>
      <c r="R82" s="24">
        <v>3</v>
      </c>
      <c r="S82" s="49"/>
      <c r="T82" s="12" t="s">
        <v>24</v>
      </c>
      <c r="U82" s="48">
        <v>3</v>
      </c>
    </row>
    <row r="83" spans="1:21" ht="38.25" hidden="1">
      <c r="A83" s="23" t="s">
        <v>141</v>
      </c>
      <c r="B83" s="5" t="s">
        <v>142</v>
      </c>
      <c r="C83" s="57" t="s">
        <v>303</v>
      </c>
      <c r="D83" s="60" t="s">
        <v>306</v>
      </c>
      <c r="E83" s="5" t="s">
        <v>147</v>
      </c>
      <c r="F83" s="5" t="s">
        <v>72</v>
      </c>
      <c r="G83" s="4">
        <v>155162430</v>
      </c>
      <c r="H83" s="4">
        <v>108613701</v>
      </c>
      <c r="I83" s="4">
        <v>23274364</v>
      </c>
      <c r="J83" s="4">
        <f t="shared" si="2"/>
        <v>23274365</v>
      </c>
      <c r="K83" s="15" t="s">
        <v>24</v>
      </c>
      <c r="L83" s="9">
        <v>4</v>
      </c>
      <c r="M83" s="6"/>
      <c r="N83" s="12" t="s">
        <v>24</v>
      </c>
      <c r="O83" s="24">
        <v>4</v>
      </c>
      <c r="P83" s="6"/>
      <c r="Q83" s="12" t="s">
        <v>24</v>
      </c>
      <c r="R83" s="24">
        <v>4</v>
      </c>
      <c r="S83" s="49"/>
      <c r="T83" s="12" t="s">
        <v>24</v>
      </c>
      <c r="U83" s="48">
        <v>4</v>
      </c>
    </row>
    <row r="84" spans="1:21" ht="89.25">
      <c r="A84" s="23">
        <v>12</v>
      </c>
      <c r="B84" s="5" t="s">
        <v>148</v>
      </c>
      <c r="C84" s="57" t="s">
        <v>303</v>
      </c>
      <c r="D84" s="60" t="s">
        <v>306</v>
      </c>
      <c r="E84" s="5" t="s">
        <v>149</v>
      </c>
      <c r="F84" s="5" t="s">
        <v>150</v>
      </c>
      <c r="G84" s="4">
        <v>6050000</v>
      </c>
      <c r="H84" s="4">
        <v>4235000</v>
      </c>
      <c r="I84" s="4">
        <v>907500</v>
      </c>
      <c r="J84" s="4">
        <f t="shared" si="2"/>
        <v>907500</v>
      </c>
      <c r="K84" s="15" t="s">
        <v>5</v>
      </c>
      <c r="L84" s="9">
        <v>1</v>
      </c>
      <c r="M84" s="17" t="s">
        <v>279</v>
      </c>
      <c r="N84" s="42" t="s">
        <v>5</v>
      </c>
      <c r="O84" s="24">
        <v>1</v>
      </c>
      <c r="P84" s="41"/>
      <c r="Q84" s="42" t="s">
        <v>5</v>
      </c>
      <c r="R84" s="24">
        <v>1</v>
      </c>
      <c r="S84" s="47"/>
      <c r="T84" s="10" t="s">
        <v>5</v>
      </c>
      <c r="U84" s="48">
        <v>1</v>
      </c>
    </row>
    <row r="85" spans="1:21" ht="38.25">
      <c r="A85" s="23">
        <v>12</v>
      </c>
      <c r="B85" s="5" t="s">
        <v>148</v>
      </c>
      <c r="C85" s="57" t="s">
        <v>303</v>
      </c>
      <c r="D85" s="60" t="s">
        <v>306</v>
      </c>
      <c r="E85" s="5" t="s">
        <v>151</v>
      </c>
      <c r="F85" s="5" t="s">
        <v>116</v>
      </c>
      <c r="G85" s="4">
        <v>19000000</v>
      </c>
      <c r="H85" s="4">
        <v>13300000</v>
      </c>
      <c r="I85" s="4">
        <v>2850000</v>
      </c>
      <c r="J85" s="4">
        <f t="shared" si="2"/>
        <v>2850000</v>
      </c>
      <c r="K85" s="15" t="s">
        <v>5</v>
      </c>
      <c r="L85" s="9">
        <v>2</v>
      </c>
      <c r="M85" s="18"/>
      <c r="N85" s="42" t="s">
        <v>5</v>
      </c>
      <c r="O85" s="24">
        <v>2</v>
      </c>
      <c r="P85" s="41"/>
      <c r="Q85" s="42" t="s">
        <v>5</v>
      </c>
      <c r="R85" s="24">
        <v>2</v>
      </c>
      <c r="S85" s="47"/>
      <c r="T85" s="10" t="s">
        <v>5</v>
      </c>
      <c r="U85" s="48">
        <v>2</v>
      </c>
    </row>
    <row r="86" spans="1:21" ht="38.25">
      <c r="A86" s="23">
        <v>12</v>
      </c>
      <c r="B86" s="5" t="s">
        <v>148</v>
      </c>
      <c r="C86" s="57" t="s">
        <v>303</v>
      </c>
      <c r="D86" s="60" t="s">
        <v>306</v>
      </c>
      <c r="E86" s="5" t="s">
        <v>152</v>
      </c>
      <c r="F86" s="5" t="s">
        <v>153</v>
      </c>
      <c r="G86" s="4">
        <v>1230000</v>
      </c>
      <c r="H86" s="4">
        <v>861000</v>
      </c>
      <c r="I86" s="4">
        <v>184500</v>
      </c>
      <c r="J86" s="4">
        <f t="shared" si="2"/>
        <v>184500</v>
      </c>
      <c r="K86" s="15" t="s">
        <v>5</v>
      </c>
      <c r="L86" s="9">
        <v>3</v>
      </c>
      <c r="M86" s="18"/>
      <c r="N86" s="42" t="s">
        <v>5</v>
      </c>
      <c r="O86" s="24">
        <v>3</v>
      </c>
      <c r="P86" s="41"/>
      <c r="Q86" s="42" t="s">
        <v>5</v>
      </c>
      <c r="R86" s="24">
        <v>3</v>
      </c>
      <c r="S86" s="47"/>
      <c r="T86" s="10" t="s">
        <v>5</v>
      </c>
      <c r="U86" s="48">
        <v>3</v>
      </c>
    </row>
    <row r="87" spans="1:21" ht="38.25">
      <c r="A87" s="23">
        <v>12</v>
      </c>
      <c r="B87" s="5" t="s">
        <v>148</v>
      </c>
      <c r="C87" s="57" t="s">
        <v>303</v>
      </c>
      <c r="D87" s="60" t="s">
        <v>306</v>
      </c>
      <c r="E87" s="5" t="s">
        <v>154</v>
      </c>
      <c r="F87" s="5" t="s">
        <v>155</v>
      </c>
      <c r="G87" s="4">
        <v>94000000</v>
      </c>
      <c r="H87" s="4">
        <v>65800000</v>
      </c>
      <c r="I87" s="4">
        <v>14100000</v>
      </c>
      <c r="J87" s="4">
        <f t="shared" si="2"/>
        <v>14100000</v>
      </c>
      <c r="K87" s="15" t="s">
        <v>5</v>
      </c>
      <c r="L87" s="9">
        <v>4</v>
      </c>
      <c r="M87" s="19"/>
      <c r="N87" s="42" t="s">
        <v>5</v>
      </c>
      <c r="O87" s="24">
        <v>4</v>
      </c>
      <c r="P87" s="41"/>
      <c r="Q87" s="42" t="s">
        <v>5</v>
      </c>
      <c r="R87" s="24">
        <v>4</v>
      </c>
      <c r="S87" s="47"/>
      <c r="T87" s="10" t="s">
        <v>5</v>
      </c>
      <c r="U87" s="48">
        <v>4</v>
      </c>
    </row>
    <row r="88" spans="1:21" ht="25.5">
      <c r="A88" s="23">
        <v>12</v>
      </c>
      <c r="B88" s="5" t="s">
        <v>148</v>
      </c>
      <c r="C88" s="57" t="s">
        <v>303</v>
      </c>
      <c r="D88" s="60" t="s">
        <v>306</v>
      </c>
      <c r="E88" s="5" t="s">
        <v>156</v>
      </c>
      <c r="F88" s="5" t="s">
        <v>157</v>
      </c>
      <c r="G88" s="4">
        <v>10598400</v>
      </c>
      <c r="H88" s="4">
        <v>7418880</v>
      </c>
      <c r="I88" s="4">
        <v>1589760</v>
      </c>
      <c r="J88" s="4">
        <f t="shared" si="2"/>
        <v>1589760</v>
      </c>
      <c r="K88" s="15" t="s">
        <v>12</v>
      </c>
      <c r="L88" s="9">
        <v>5</v>
      </c>
      <c r="M88" s="6"/>
      <c r="N88" s="42" t="s">
        <v>12</v>
      </c>
      <c r="O88" s="24">
        <v>5</v>
      </c>
      <c r="P88" s="41"/>
      <c r="Q88" s="42" t="s">
        <v>12</v>
      </c>
      <c r="R88" s="24">
        <v>5</v>
      </c>
      <c r="S88" s="47"/>
      <c r="T88" s="11" t="s">
        <v>12</v>
      </c>
      <c r="U88" s="48">
        <v>5</v>
      </c>
    </row>
    <row r="89" spans="1:21" ht="25.5">
      <c r="A89" s="23">
        <v>13</v>
      </c>
      <c r="B89" s="5" t="s">
        <v>158</v>
      </c>
      <c r="C89" s="57" t="s">
        <v>303</v>
      </c>
      <c r="D89" s="60" t="s">
        <v>308</v>
      </c>
      <c r="E89" s="5" t="s">
        <v>159</v>
      </c>
      <c r="F89" s="5" t="s">
        <v>9</v>
      </c>
      <c r="G89" s="4">
        <v>180000000</v>
      </c>
      <c r="H89" s="4">
        <v>126000000</v>
      </c>
      <c r="I89" s="4">
        <v>27000000</v>
      </c>
      <c r="J89" s="4">
        <f t="shared" si="2"/>
        <v>27000000</v>
      </c>
      <c r="K89" s="15" t="s">
        <v>5</v>
      </c>
      <c r="L89" s="9">
        <v>1</v>
      </c>
      <c r="M89" s="6"/>
      <c r="N89" s="42" t="s">
        <v>5</v>
      </c>
      <c r="O89" s="24">
        <v>1</v>
      </c>
      <c r="P89" s="41"/>
      <c r="Q89" s="42" t="s">
        <v>5</v>
      </c>
      <c r="R89" s="24">
        <v>1</v>
      </c>
      <c r="S89" s="47"/>
      <c r="T89" s="10" t="s">
        <v>5</v>
      </c>
      <c r="U89" s="48">
        <v>1</v>
      </c>
    </row>
    <row r="90" spans="1:21">
      <c r="A90" s="23">
        <v>13</v>
      </c>
      <c r="B90" s="5" t="s">
        <v>158</v>
      </c>
      <c r="C90" s="57" t="s">
        <v>303</v>
      </c>
      <c r="D90" s="60" t="s">
        <v>308</v>
      </c>
      <c r="E90" s="5" t="s">
        <v>160</v>
      </c>
      <c r="F90" s="5" t="s">
        <v>18</v>
      </c>
      <c r="G90" s="4">
        <v>23260634</v>
      </c>
      <c r="H90" s="4">
        <v>16282443</v>
      </c>
      <c r="I90" s="4">
        <v>3489095</v>
      </c>
      <c r="J90" s="4">
        <f t="shared" si="2"/>
        <v>3489096</v>
      </c>
      <c r="K90" s="15" t="s">
        <v>5</v>
      </c>
      <c r="L90" s="9">
        <v>2</v>
      </c>
      <c r="M90" s="6"/>
      <c r="N90" s="42" t="s">
        <v>5</v>
      </c>
      <c r="O90" s="24">
        <v>2</v>
      </c>
      <c r="P90" s="41"/>
      <c r="Q90" s="42" t="s">
        <v>5</v>
      </c>
      <c r="R90" s="24">
        <v>2</v>
      </c>
      <c r="S90" s="47"/>
      <c r="T90" s="10" t="s">
        <v>5</v>
      </c>
      <c r="U90" s="48">
        <v>2</v>
      </c>
    </row>
    <row r="91" spans="1:21" ht="25.5">
      <c r="A91" s="23">
        <v>13</v>
      </c>
      <c r="B91" s="5" t="s">
        <v>158</v>
      </c>
      <c r="C91" s="57" t="s">
        <v>303</v>
      </c>
      <c r="D91" s="60" t="s">
        <v>308</v>
      </c>
      <c r="E91" s="5" t="s">
        <v>161</v>
      </c>
      <c r="F91" s="5" t="s">
        <v>127</v>
      </c>
      <c r="G91" s="4">
        <v>33225841</v>
      </c>
      <c r="H91" s="4">
        <v>23258089</v>
      </c>
      <c r="I91" s="4">
        <v>4983876</v>
      </c>
      <c r="J91" s="4">
        <f t="shared" si="2"/>
        <v>4983876</v>
      </c>
      <c r="K91" s="15" t="s">
        <v>5</v>
      </c>
      <c r="L91" s="9">
        <v>3</v>
      </c>
      <c r="M91" s="6"/>
      <c r="N91" s="42" t="s">
        <v>5</v>
      </c>
      <c r="O91" s="24">
        <v>3</v>
      </c>
      <c r="P91" s="41"/>
      <c r="Q91" s="42" t="s">
        <v>5</v>
      </c>
      <c r="R91" s="24">
        <v>3</v>
      </c>
      <c r="S91" s="47"/>
      <c r="T91" s="10" t="s">
        <v>5</v>
      </c>
      <c r="U91" s="48">
        <v>3</v>
      </c>
    </row>
    <row r="92" spans="1:21" ht="25.5">
      <c r="A92" s="23">
        <v>13</v>
      </c>
      <c r="B92" s="5" t="s">
        <v>158</v>
      </c>
      <c r="C92" s="57" t="s">
        <v>303</v>
      </c>
      <c r="D92" s="60" t="s">
        <v>308</v>
      </c>
      <c r="E92" s="5" t="s">
        <v>162</v>
      </c>
      <c r="F92" s="5" t="s">
        <v>163</v>
      </c>
      <c r="G92" s="4">
        <v>50000000</v>
      </c>
      <c r="H92" s="4">
        <v>35000000</v>
      </c>
      <c r="I92" s="4">
        <v>7500000</v>
      </c>
      <c r="J92" s="4">
        <f t="shared" si="2"/>
        <v>7500000</v>
      </c>
      <c r="K92" s="15" t="s">
        <v>5</v>
      </c>
      <c r="L92" s="9">
        <v>4</v>
      </c>
      <c r="M92" s="6"/>
      <c r="N92" s="42" t="s">
        <v>5</v>
      </c>
      <c r="O92" s="24">
        <v>4</v>
      </c>
      <c r="P92" s="41"/>
      <c r="Q92" s="42" t="s">
        <v>5</v>
      </c>
      <c r="R92" s="24">
        <v>4</v>
      </c>
      <c r="S92" s="47"/>
      <c r="T92" s="10" t="s">
        <v>5</v>
      </c>
      <c r="U92" s="48">
        <v>4</v>
      </c>
    </row>
    <row r="93" spans="1:21" ht="25.5">
      <c r="A93" s="23">
        <v>13</v>
      </c>
      <c r="B93" s="5" t="s">
        <v>158</v>
      </c>
      <c r="C93" s="57" t="s">
        <v>303</v>
      </c>
      <c r="D93" s="60" t="s">
        <v>308</v>
      </c>
      <c r="E93" s="5" t="s">
        <v>164</v>
      </c>
      <c r="F93" s="5" t="s">
        <v>18</v>
      </c>
      <c r="G93" s="4">
        <v>17682315</v>
      </c>
      <c r="H93" s="4">
        <v>12377621</v>
      </c>
      <c r="I93" s="4">
        <v>2652347</v>
      </c>
      <c r="J93" s="4">
        <f t="shared" si="2"/>
        <v>2652347</v>
      </c>
      <c r="K93" s="15" t="s">
        <v>5</v>
      </c>
      <c r="L93" s="9">
        <v>5</v>
      </c>
      <c r="M93" s="6"/>
      <c r="N93" s="42" t="s">
        <v>5</v>
      </c>
      <c r="O93" s="24">
        <v>5</v>
      </c>
      <c r="P93" s="41"/>
      <c r="Q93" s="42" t="s">
        <v>5</v>
      </c>
      <c r="R93" s="24">
        <v>5</v>
      </c>
      <c r="S93" s="47"/>
      <c r="T93" s="10" t="s">
        <v>5</v>
      </c>
      <c r="U93" s="48">
        <v>5</v>
      </c>
    </row>
    <row r="94" spans="1:21" ht="25.5">
      <c r="A94" s="23">
        <v>13</v>
      </c>
      <c r="B94" s="5" t="s">
        <v>158</v>
      </c>
      <c r="C94" s="57" t="s">
        <v>303</v>
      </c>
      <c r="D94" s="60" t="s">
        <v>308</v>
      </c>
      <c r="E94" s="5" t="s">
        <v>165</v>
      </c>
      <c r="F94" s="5" t="s">
        <v>9</v>
      </c>
      <c r="G94" s="4">
        <v>25000000</v>
      </c>
      <c r="H94" s="4">
        <v>17500000</v>
      </c>
      <c r="I94" s="4">
        <v>3750000</v>
      </c>
      <c r="J94" s="4">
        <f t="shared" si="2"/>
        <v>3750000</v>
      </c>
      <c r="K94" s="15" t="s">
        <v>5</v>
      </c>
      <c r="L94" s="9">
        <v>6</v>
      </c>
      <c r="M94" s="6"/>
      <c r="N94" s="42" t="s">
        <v>5</v>
      </c>
      <c r="O94" s="24">
        <v>6</v>
      </c>
      <c r="P94" s="41"/>
      <c r="Q94" s="42" t="s">
        <v>5</v>
      </c>
      <c r="R94" s="24">
        <v>6</v>
      </c>
      <c r="S94" s="47"/>
      <c r="T94" s="10" t="s">
        <v>5</v>
      </c>
      <c r="U94" s="48">
        <v>6</v>
      </c>
    </row>
    <row r="95" spans="1:21">
      <c r="A95" s="23">
        <v>13</v>
      </c>
      <c r="B95" s="5" t="s">
        <v>158</v>
      </c>
      <c r="C95" s="57" t="s">
        <v>303</v>
      </c>
      <c r="D95" s="60" t="s">
        <v>308</v>
      </c>
      <c r="E95" s="5" t="s">
        <v>166</v>
      </c>
      <c r="F95" s="5" t="s">
        <v>9</v>
      </c>
      <c r="G95" s="4">
        <v>50000000</v>
      </c>
      <c r="H95" s="4">
        <v>35000000</v>
      </c>
      <c r="I95" s="4">
        <v>7500000</v>
      </c>
      <c r="J95" s="4">
        <f t="shared" si="2"/>
        <v>7500000</v>
      </c>
      <c r="K95" s="15" t="s">
        <v>5</v>
      </c>
      <c r="L95" s="9">
        <v>7</v>
      </c>
      <c r="M95" s="6"/>
      <c r="N95" s="42" t="s">
        <v>5</v>
      </c>
      <c r="O95" s="24">
        <v>7</v>
      </c>
      <c r="P95" s="41"/>
      <c r="Q95" s="42" t="s">
        <v>5</v>
      </c>
      <c r="R95" s="24">
        <v>7</v>
      </c>
      <c r="S95" s="47"/>
      <c r="T95" s="10" t="s">
        <v>5</v>
      </c>
      <c r="U95" s="48">
        <v>7</v>
      </c>
    </row>
    <row r="96" spans="1:21" ht="25.5">
      <c r="A96" s="23">
        <v>13</v>
      </c>
      <c r="B96" s="5" t="s">
        <v>158</v>
      </c>
      <c r="C96" s="57" t="s">
        <v>303</v>
      </c>
      <c r="D96" s="60" t="s">
        <v>308</v>
      </c>
      <c r="E96" s="5" t="s">
        <v>167</v>
      </c>
      <c r="F96" s="5" t="s">
        <v>157</v>
      </c>
      <c r="G96" s="4">
        <v>62500000</v>
      </c>
      <c r="H96" s="4">
        <v>43750000</v>
      </c>
      <c r="I96" s="4">
        <v>9375000</v>
      </c>
      <c r="J96" s="4">
        <f t="shared" si="2"/>
        <v>9375000</v>
      </c>
      <c r="K96" s="15" t="s">
        <v>5</v>
      </c>
      <c r="L96" s="9">
        <v>8</v>
      </c>
      <c r="M96" s="6"/>
      <c r="N96" s="42" t="s">
        <v>5</v>
      </c>
      <c r="O96" s="24">
        <v>8</v>
      </c>
      <c r="P96" s="41"/>
      <c r="Q96" s="42" t="s">
        <v>5</v>
      </c>
      <c r="R96" s="24">
        <v>8</v>
      </c>
      <c r="S96" s="47"/>
      <c r="T96" s="10" t="s">
        <v>5</v>
      </c>
      <c r="U96" s="48">
        <v>8</v>
      </c>
    </row>
    <row r="97" spans="1:21" ht="27" customHeight="1">
      <c r="A97" s="23">
        <v>13</v>
      </c>
      <c r="B97" s="5" t="s">
        <v>158</v>
      </c>
      <c r="C97" s="57" t="s">
        <v>303</v>
      </c>
      <c r="D97" s="60" t="s">
        <v>308</v>
      </c>
      <c r="E97" s="5" t="s">
        <v>168</v>
      </c>
      <c r="F97" s="5" t="s">
        <v>132</v>
      </c>
      <c r="G97" s="4">
        <v>2000000</v>
      </c>
      <c r="H97" s="4">
        <v>1400000</v>
      </c>
      <c r="I97" s="4">
        <v>300000</v>
      </c>
      <c r="J97" s="4">
        <f t="shared" si="2"/>
        <v>300000</v>
      </c>
      <c r="K97" s="15" t="s">
        <v>5</v>
      </c>
      <c r="L97" s="9">
        <v>9</v>
      </c>
      <c r="M97" s="6"/>
      <c r="N97" s="42" t="s">
        <v>5</v>
      </c>
      <c r="O97" s="24">
        <v>9</v>
      </c>
      <c r="P97" s="41"/>
      <c r="Q97" s="42" t="s">
        <v>5</v>
      </c>
      <c r="R97" s="24">
        <v>9</v>
      </c>
      <c r="S97" s="47"/>
      <c r="T97" s="10" t="s">
        <v>5</v>
      </c>
      <c r="U97" s="48">
        <v>9</v>
      </c>
    </row>
    <row r="98" spans="1:21" ht="25.5">
      <c r="A98" s="23">
        <v>13</v>
      </c>
      <c r="B98" s="5" t="s">
        <v>158</v>
      </c>
      <c r="C98" s="57" t="s">
        <v>303</v>
      </c>
      <c r="D98" s="60" t="s">
        <v>308</v>
      </c>
      <c r="E98" s="5" t="s">
        <v>169</v>
      </c>
      <c r="F98" s="5" t="s">
        <v>170</v>
      </c>
      <c r="G98" s="4">
        <v>4350000</v>
      </c>
      <c r="H98" s="4">
        <v>3045000</v>
      </c>
      <c r="I98" s="4">
        <v>652500</v>
      </c>
      <c r="J98" s="4">
        <f t="shared" ref="J98:J129" si="3">G98-(H98+I98)</f>
        <v>652500</v>
      </c>
      <c r="K98" s="15" t="s">
        <v>5</v>
      </c>
      <c r="L98" s="9">
        <v>10</v>
      </c>
      <c r="M98" s="6"/>
      <c r="N98" s="42" t="s">
        <v>5</v>
      </c>
      <c r="O98" s="24">
        <v>10</v>
      </c>
      <c r="P98" s="41"/>
      <c r="Q98" s="42" t="s">
        <v>5</v>
      </c>
      <c r="R98" s="24">
        <v>10</v>
      </c>
      <c r="S98" s="47"/>
      <c r="T98" s="10" t="s">
        <v>5</v>
      </c>
      <c r="U98" s="48">
        <v>10</v>
      </c>
    </row>
    <row r="99" spans="1:21" ht="25.5">
      <c r="A99" s="23">
        <v>13</v>
      </c>
      <c r="B99" s="5" t="s">
        <v>158</v>
      </c>
      <c r="C99" s="57" t="s">
        <v>303</v>
      </c>
      <c r="D99" s="60" t="s">
        <v>308</v>
      </c>
      <c r="E99" s="5" t="s">
        <v>171</v>
      </c>
      <c r="F99" s="5" t="s">
        <v>172</v>
      </c>
      <c r="G99" s="4">
        <v>33500000</v>
      </c>
      <c r="H99" s="4">
        <v>23450000</v>
      </c>
      <c r="I99" s="4">
        <v>5025000</v>
      </c>
      <c r="J99" s="4">
        <f t="shared" si="3"/>
        <v>5025000</v>
      </c>
      <c r="K99" s="15" t="s">
        <v>5</v>
      </c>
      <c r="L99" s="9">
        <v>11</v>
      </c>
      <c r="M99" s="6"/>
      <c r="N99" s="42" t="s">
        <v>5</v>
      </c>
      <c r="O99" s="24">
        <v>11</v>
      </c>
      <c r="P99" s="41"/>
      <c r="Q99" s="42" t="s">
        <v>5</v>
      </c>
      <c r="R99" s="24">
        <v>11</v>
      </c>
      <c r="S99" s="47"/>
      <c r="T99" s="10" t="s">
        <v>5</v>
      </c>
      <c r="U99" s="48">
        <v>11</v>
      </c>
    </row>
    <row r="100" spans="1:21" ht="63.75">
      <c r="A100" s="23">
        <v>14</v>
      </c>
      <c r="B100" s="5" t="s">
        <v>173</v>
      </c>
      <c r="C100" s="57" t="s">
        <v>303</v>
      </c>
      <c r="D100" s="60" t="s">
        <v>306</v>
      </c>
      <c r="E100" s="5" t="s">
        <v>174</v>
      </c>
      <c r="F100" s="5" t="s">
        <v>175</v>
      </c>
      <c r="G100" s="4">
        <v>11430000</v>
      </c>
      <c r="H100" s="4">
        <v>8001000</v>
      </c>
      <c r="I100" s="4">
        <v>1714500</v>
      </c>
      <c r="J100" s="4">
        <f t="shared" si="3"/>
        <v>1714500</v>
      </c>
      <c r="K100" s="15" t="s">
        <v>5</v>
      </c>
      <c r="L100" s="9">
        <v>1</v>
      </c>
      <c r="M100" s="6"/>
      <c r="N100" s="42" t="s">
        <v>5</v>
      </c>
      <c r="O100" s="24">
        <v>1</v>
      </c>
      <c r="P100" s="6" t="s">
        <v>293</v>
      </c>
      <c r="Q100" s="42" t="s">
        <v>5</v>
      </c>
      <c r="R100" s="24">
        <v>1</v>
      </c>
      <c r="S100" s="49"/>
      <c r="T100" s="10" t="s">
        <v>5</v>
      </c>
      <c r="U100" s="48">
        <v>1</v>
      </c>
    </row>
    <row r="101" spans="1:21" ht="63.75">
      <c r="A101" s="23">
        <v>14</v>
      </c>
      <c r="B101" s="5" t="s">
        <v>173</v>
      </c>
      <c r="C101" s="57" t="s">
        <v>303</v>
      </c>
      <c r="D101" s="60" t="s">
        <v>306</v>
      </c>
      <c r="E101" s="5" t="s">
        <v>176</v>
      </c>
      <c r="F101" s="5" t="s">
        <v>153</v>
      </c>
      <c r="G101" s="4">
        <v>3487500</v>
      </c>
      <c r="H101" s="4">
        <v>2441250</v>
      </c>
      <c r="I101" s="4">
        <v>523125</v>
      </c>
      <c r="J101" s="4">
        <f t="shared" si="3"/>
        <v>523125</v>
      </c>
      <c r="K101" s="15" t="s">
        <v>5</v>
      </c>
      <c r="L101" s="9">
        <v>2</v>
      </c>
      <c r="M101" s="6"/>
      <c r="N101" s="42" t="s">
        <v>5</v>
      </c>
      <c r="O101" s="24">
        <v>2</v>
      </c>
      <c r="P101" s="6" t="s">
        <v>294</v>
      </c>
      <c r="Q101" s="42" t="s">
        <v>5</v>
      </c>
      <c r="R101" s="24">
        <v>2</v>
      </c>
      <c r="S101" s="49"/>
      <c r="T101" s="10" t="s">
        <v>5</v>
      </c>
      <c r="U101" s="48">
        <v>2</v>
      </c>
    </row>
    <row r="102" spans="1:21" ht="63.75">
      <c r="A102" s="23">
        <v>14</v>
      </c>
      <c r="B102" s="5" t="s">
        <v>173</v>
      </c>
      <c r="C102" s="57" t="s">
        <v>303</v>
      </c>
      <c r="D102" s="60" t="s">
        <v>306</v>
      </c>
      <c r="E102" s="5" t="s">
        <v>177</v>
      </c>
      <c r="F102" s="5" t="s">
        <v>178</v>
      </c>
      <c r="G102" s="4">
        <v>5295000</v>
      </c>
      <c r="H102" s="4">
        <v>3692365.38</v>
      </c>
      <c r="I102" s="4">
        <v>794250</v>
      </c>
      <c r="J102" s="4">
        <f t="shared" si="3"/>
        <v>808384.62000000011</v>
      </c>
      <c r="K102" s="15" t="s">
        <v>5</v>
      </c>
      <c r="L102" s="9">
        <v>3</v>
      </c>
      <c r="M102" s="6"/>
      <c r="N102" s="42" t="s">
        <v>5</v>
      </c>
      <c r="O102" s="24">
        <v>3</v>
      </c>
      <c r="P102" s="6" t="s">
        <v>295</v>
      </c>
      <c r="Q102" s="42" t="s">
        <v>5</v>
      </c>
      <c r="R102" s="24">
        <v>3</v>
      </c>
      <c r="S102" s="49"/>
      <c r="T102" s="10" t="s">
        <v>5</v>
      </c>
      <c r="U102" s="48">
        <v>3</v>
      </c>
    </row>
    <row r="103" spans="1:21" ht="127.5">
      <c r="A103" s="23">
        <v>16</v>
      </c>
      <c r="B103" s="5" t="s">
        <v>179</v>
      </c>
      <c r="C103" s="57" t="s">
        <v>310</v>
      </c>
      <c r="D103" s="60" t="s">
        <v>312</v>
      </c>
      <c r="E103" s="5" t="s">
        <v>180</v>
      </c>
      <c r="F103" s="5" t="s">
        <v>181</v>
      </c>
      <c r="G103" s="4">
        <v>4200000</v>
      </c>
      <c r="H103" s="4">
        <v>0</v>
      </c>
      <c r="I103" s="4">
        <v>0</v>
      </c>
      <c r="J103" s="4">
        <f t="shared" si="3"/>
        <v>4200000</v>
      </c>
      <c r="K103" s="15" t="s">
        <v>12</v>
      </c>
      <c r="L103" s="9">
        <v>1</v>
      </c>
      <c r="M103" s="20" t="s">
        <v>267</v>
      </c>
      <c r="N103" s="42" t="s">
        <v>12</v>
      </c>
      <c r="O103" s="24">
        <v>1</v>
      </c>
      <c r="P103" s="41"/>
      <c r="Q103" s="42" t="s">
        <v>12</v>
      </c>
      <c r="R103" s="24">
        <v>1</v>
      </c>
      <c r="S103" s="47"/>
      <c r="T103" s="11" t="s">
        <v>12</v>
      </c>
      <c r="U103" s="48">
        <v>1</v>
      </c>
    </row>
    <row r="104" spans="1:21" ht="25.5">
      <c r="A104" s="23">
        <v>16</v>
      </c>
      <c r="B104" s="5" t="s">
        <v>179</v>
      </c>
      <c r="C104" s="57" t="s">
        <v>310</v>
      </c>
      <c r="D104" s="60" t="s">
        <v>312</v>
      </c>
      <c r="E104" s="5" t="s">
        <v>182</v>
      </c>
      <c r="F104" s="5" t="s">
        <v>23</v>
      </c>
      <c r="G104" s="4">
        <v>4450000</v>
      </c>
      <c r="H104" s="4">
        <v>0</v>
      </c>
      <c r="I104" s="4">
        <v>0</v>
      </c>
      <c r="J104" s="4">
        <f t="shared" si="3"/>
        <v>4450000</v>
      </c>
      <c r="K104" s="15" t="s">
        <v>12</v>
      </c>
      <c r="L104" s="9">
        <v>2</v>
      </c>
      <c r="M104" s="21"/>
      <c r="N104" s="42" t="s">
        <v>12</v>
      </c>
      <c r="O104" s="24">
        <v>2</v>
      </c>
      <c r="P104" s="41"/>
      <c r="Q104" s="42" t="s">
        <v>12</v>
      </c>
      <c r="R104" s="24">
        <v>2</v>
      </c>
      <c r="S104" s="47"/>
      <c r="T104" s="11" t="s">
        <v>12</v>
      </c>
      <c r="U104" s="48">
        <v>2</v>
      </c>
    </row>
    <row r="105" spans="1:21">
      <c r="A105" s="23">
        <v>16</v>
      </c>
      <c r="B105" s="5" t="s">
        <v>179</v>
      </c>
      <c r="C105" s="57" t="s">
        <v>310</v>
      </c>
      <c r="D105" s="60" t="s">
        <v>312</v>
      </c>
      <c r="E105" s="5" t="s">
        <v>183</v>
      </c>
      <c r="F105" s="5" t="s">
        <v>184</v>
      </c>
      <c r="G105" s="4">
        <v>3300000</v>
      </c>
      <c r="H105" s="4">
        <v>0</v>
      </c>
      <c r="I105" s="4">
        <v>0</v>
      </c>
      <c r="J105" s="4">
        <f t="shared" si="3"/>
        <v>3300000</v>
      </c>
      <c r="K105" s="15" t="s">
        <v>12</v>
      </c>
      <c r="L105" s="9">
        <v>3</v>
      </c>
      <c r="M105" s="21"/>
      <c r="N105" s="42" t="s">
        <v>12</v>
      </c>
      <c r="O105" s="24">
        <v>3</v>
      </c>
      <c r="P105" s="41"/>
      <c r="Q105" s="42" t="s">
        <v>12</v>
      </c>
      <c r="R105" s="24">
        <v>3</v>
      </c>
      <c r="S105" s="47"/>
      <c r="T105" s="11" t="s">
        <v>12</v>
      </c>
      <c r="U105" s="48">
        <v>3</v>
      </c>
    </row>
    <row r="106" spans="1:21" ht="25.5">
      <c r="A106" s="23">
        <v>16</v>
      </c>
      <c r="B106" s="5" t="s">
        <v>179</v>
      </c>
      <c r="C106" s="57" t="s">
        <v>310</v>
      </c>
      <c r="D106" s="60" t="s">
        <v>312</v>
      </c>
      <c r="E106" s="5" t="s">
        <v>185</v>
      </c>
      <c r="F106" s="5" t="s">
        <v>186</v>
      </c>
      <c r="G106" s="4">
        <v>3500000</v>
      </c>
      <c r="H106" s="4">
        <v>0</v>
      </c>
      <c r="I106" s="4">
        <v>0</v>
      </c>
      <c r="J106" s="4">
        <f t="shared" si="3"/>
        <v>3500000</v>
      </c>
      <c r="K106" s="15" t="s">
        <v>12</v>
      </c>
      <c r="L106" s="9">
        <v>4</v>
      </c>
      <c r="M106" s="21"/>
      <c r="N106" s="42" t="s">
        <v>12</v>
      </c>
      <c r="O106" s="24">
        <v>4</v>
      </c>
      <c r="P106" s="41"/>
      <c r="Q106" s="42" t="s">
        <v>12</v>
      </c>
      <c r="R106" s="24">
        <v>4</v>
      </c>
      <c r="S106" s="47"/>
      <c r="T106" s="11" t="s">
        <v>12</v>
      </c>
      <c r="U106" s="48">
        <v>4</v>
      </c>
    </row>
    <row r="107" spans="1:21" ht="25.5">
      <c r="A107" s="23">
        <v>16</v>
      </c>
      <c r="B107" s="5" t="s">
        <v>179</v>
      </c>
      <c r="C107" s="57" t="s">
        <v>310</v>
      </c>
      <c r="D107" s="60" t="s">
        <v>312</v>
      </c>
      <c r="E107" s="5" t="s">
        <v>187</v>
      </c>
      <c r="F107" s="5" t="s">
        <v>186</v>
      </c>
      <c r="G107" s="4">
        <v>1500000</v>
      </c>
      <c r="H107" s="4">
        <v>0</v>
      </c>
      <c r="I107" s="4">
        <v>0</v>
      </c>
      <c r="J107" s="4">
        <f t="shared" si="3"/>
        <v>1500000</v>
      </c>
      <c r="K107" s="15" t="s">
        <v>12</v>
      </c>
      <c r="L107" s="9">
        <v>5</v>
      </c>
      <c r="M107" s="21"/>
      <c r="N107" s="42" t="s">
        <v>12</v>
      </c>
      <c r="O107" s="24">
        <v>5</v>
      </c>
      <c r="P107" s="41"/>
      <c r="Q107" s="42" t="s">
        <v>12</v>
      </c>
      <c r="R107" s="24">
        <v>5</v>
      </c>
      <c r="S107" s="47"/>
      <c r="T107" s="11" t="s">
        <v>12</v>
      </c>
      <c r="U107" s="48">
        <v>5</v>
      </c>
    </row>
    <row r="108" spans="1:21" ht="38.25">
      <c r="A108" s="23">
        <v>16</v>
      </c>
      <c r="B108" s="5" t="s">
        <v>179</v>
      </c>
      <c r="C108" s="57" t="s">
        <v>310</v>
      </c>
      <c r="D108" s="60" t="s">
        <v>312</v>
      </c>
      <c r="E108" s="5" t="s">
        <v>188</v>
      </c>
      <c r="F108" s="5" t="s">
        <v>186</v>
      </c>
      <c r="G108" s="4">
        <v>1500000</v>
      </c>
      <c r="H108" s="4">
        <v>0</v>
      </c>
      <c r="I108" s="4">
        <v>0</v>
      </c>
      <c r="J108" s="4">
        <f t="shared" si="3"/>
        <v>1500000</v>
      </c>
      <c r="K108" s="15" t="s">
        <v>12</v>
      </c>
      <c r="L108" s="9">
        <v>6</v>
      </c>
      <c r="M108" s="21"/>
      <c r="N108" s="42" t="s">
        <v>12</v>
      </c>
      <c r="O108" s="24">
        <v>6</v>
      </c>
      <c r="P108" s="41"/>
      <c r="Q108" s="42" t="s">
        <v>12</v>
      </c>
      <c r="R108" s="24">
        <v>6</v>
      </c>
      <c r="S108" s="47"/>
      <c r="T108" s="11" t="s">
        <v>12</v>
      </c>
      <c r="U108" s="48">
        <v>6</v>
      </c>
    </row>
    <row r="109" spans="1:21" ht="25.5">
      <c r="A109" s="23">
        <v>16</v>
      </c>
      <c r="B109" s="5" t="s">
        <v>179</v>
      </c>
      <c r="C109" s="57" t="s">
        <v>310</v>
      </c>
      <c r="D109" s="60" t="s">
        <v>312</v>
      </c>
      <c r="E109" s="5" t="s">
        <v>189</v>
      </c>
      <c r="F109" s="5" t="s">
        <v>190</v>
      </c>
      <c r="G109" s="4">
        <v>750000</v>
      </c>
      <c r="H109" s="4">
        <v>0</v>
      </c>
      <c r="I109" s="4">
        <v>0</v>
      </c>
      <c r="J109" s="4">
        <f t="shared" si="3"/>
        <v>750000</v>
      </c>
      <c r="K109" s="15" t="s">
        <v>12</v>
      </c>
      <c r="L109" s="9">
        <v>7</v>
      </c>
      <c r="M109" s="21"/>
      <c r="N109" s="42" t="s">
        <v>12</v>
      </c>
      <c r="O109" s="24">
        <v>7</v>
      </c>
      <c r="P109" s="41"/>
      <c r="Q109" s="42" t="s">
        <v>12</v>
      </c>
      <c r="R109" s="24">
        <v>7</v>
      </c>
      <c r="S109" s="47"/>
      <c r="T109" s="11" t="s">
        <v>12</v>
      </c>
      <c r="U109" s="48">
        <v>7</v>
      </c>
    </row>
    <row r="110" spans="1:21" ht="25.5" hidden="1">
      <c r="A110" s="23">
        <v>16</v>
      </c>
      <c r="B110" s="5" t="s">
        <v>179</v>
      </c>
      <c r="C110" s="57" t="s">
        <v>310</v>
      </c>
      <c r="D110" s="60" t="s">
        <v>312</v>
      </c>
      <c r="E110" s="5" t="s">
        <v>191</v>
      </c>
      <c r="F110" s="5" t="s">
        <v>116</v>
      </c>
      <c r="G110" s="4">
        <v>27000000</v>
      </c>
      <c r="H110" s="4">
        <v>0</v>
      </c>
      <c r="I110" s="4">
        <v>0</v>
      </c>
      <c r="J110" s="4">
        <f t="shared" si="3"/>
        <v>27000000</v>
      </c>
      <c r="K110" s="15" t="s">
        <v>24</v>
      </c>
      <c r="L110" s="9">
        <v>8</v>
      </c>
      <c r="M110" s="7"/>
      <c r="N110" s="12" t="s">
        <v>24</v>
      </c>
      <c r="O110" s="24">
        <v>8</v>
      </c>
      <c r="P110" s="41"/>
      <c r="Q110" s="12" t="s">
        <v>24</v>
      </c>
      <c r="R110" s="24">
        <v>8</v>
      </c>
      <c r="S110" s="47"/>
      <c r="T110" s="12" t="s">
        <v>24</v>
      </c>
      <c r="U110" s="48">
        <v>8</v>
      </c>
    </row>
    <row r="111" spans="1:21">
      <c r="A111" s="23">
        <v>17</v>
      </c>
      <c r="B111" s="5" t="s">
        <v>192</v>
      </c>
      <c r="C111" s="57" t="s">
        <v>310</v>
      </c>
      <c r="D111" s="60" t="s">
        <v>313</v>
      </c>
      <c r="E111" s="5" t="s">
        <v>193</v>
      </c>
      <c r="F111" s="5" t="s">
        <v>9</v>
      </c>
      <c r="G111" s="4">
        <v>40000000</v>
      </c>
      <c r="H111" s="4">
        <v>34000000</v>
      </c>
      <c r="I111" s="4">
        <v>0</v>
      </c>
      <c r="J111" s="4">
        <f t="shared" si="3"/>
        <v>6000000</v>
      </c>
      <c r="K111" s="15" t="s">
        <v>5</v>
      </c>
      <c r="L111" s="9">
        <v>1</v>
      </c>
      <c r="M111" s="6"/>
      <c r="N111" s="42" t="s">
        <v>5</v>
      </c>
      <c r="O111" s="24">
        <v>1</v>
      </c>
      <c r="P111" s="41"/>
      <c r="Q111" s="42" t="s">
        <v>5</v>
      </c>
      <c r="R111" s="24">
        <v>1</v>
      </c>
      <c r="S111" s="47"/>
      <c r="T111" s="10" t="s">
        <v>5</v>
      </c>
      <c r="U111" s="48">
        <v>1</v>
      </c>
    </row>
    <row r="112" spans="1:21">
      <c r="A112" s="23">
        <v>17</v>
      </c>
      <c r="B112" s="5" t="s">
        <v>192</v>
      </c>
      <c r="C112" s="57" t="s">
        <v>310</v>
      </c>
      <c r="D112" s="60" t="s">
        <v>313</v>
      </c>
      <c r="E112" s="5" t="s">
        <v>194</v>
      </c>
      <c r="F112" s="5" t="s">
        <v>9</v>
      </c>
      <c r="G112" s="4">
        <v>20500000</v>
      </c>
      <c r="H112" s="4">
        <v>20500000</v>
      </c>
      <c r="I112" s="4">
        <v>0</v>
      </c>
      <c r="J112" s="4">
        <f t="shared" si="3"/>
        <v>0</v>
      </c>
      <c r="K112" s="15" t="s">
        <v>5</v>
      </c>
      <c r="L112" s="9">
        <v>2</v>
      </c>
      <c r="M112" s="6"/>
      <c r="N112" s="42" t="s">
        <v>5</v>
      </c>
      <c r="O112" s="24">
        <v>2</v>
      </c>
      <c r="P112" s="41"/>
      <c r="Q112" s="42" t="s">
        <v>5</v>
      </c>
      <c r="R112" s="24">
        <v>2</v>
      </c>
      <c r="S112" s="47"/>
      <c r="T112" s="10" t="s">
        <v>5</v>
      </c>
      <c r="U112" s="48">
        <v>2</v>
      </c>
    </row>
    <row r="113" spans="1:21" ht="25.5">
      <c r="A113" s="23">
        <v>17</v>
      </c>
      <c r="B113" s="5" t="s">
        <v>192</v>
      </c>
      <c r="C113" s="57" t="s">
        <v>310</v>
      </c>
      <c r="D113" s="60" t="s">
        <v>313</v>
      </c>
      <c r="E113" s="5" t="s">
        <v>195</v>
      </c>
      <c r="F113" s="5" t="s">
        <v>9</v>
      </c>
      <c r="G113" s="4">
        <v>3000000</v>
      </c>
      <c r="H113" s="4">
        <v>1800000</v>
      </c>
      <c r="I113" s="4">
        <v>0</v>
      </c>
      <c r="J113" s="4">
        <f t="shared" si="3"/>
        <v>1200000</v>
      </c>
      <c r="K113" s="15" t="s">
        <v>5</v>
      </c>
      <c r="L113" s="9">
        <v>3</v>
      </c>
      <c r="M113" s="6"/>
      <c r="N113" s="42" t="s">
        <v>5</v>
      </c>
      <c r="O113" s="24">
        <v>3</v>
      </c>
      <c r="P113" s="41"/>
      <c r="Q113" s="42" t="s">
        <v>5</v>
      </c>
      <c r="R113" s="24">
        <v>3</v>
      </c>
      <c r="S113" s="47"/>
      <c r="T113" s="10" t="s">
        <v>5</v>
      </c>
      <c r="U113" s="48">
        <v>3</v>
      </c>
    </row>
    <row r="114" spans="1:21" ht="25.5">
      <c r="A114" s="23">
        <v>17</v>
      </c>
      <c r="B114" s="5" t="s">
        <v>192</v>
      </c>
      <c r="C114" s="57" t="s">
        <v>310</v>
      </c>
      <c r="D114" s="60" t="s">
        <v>313</v>
      </c>
      <c r="E114" s="5" t="s">
        <v>196</v>
      </c>
      <c r="F114" s="5" t="s">
        <v>197</v>
      </c>
      <c r="G114" s="4">
        <v>3800000</v>
      </c>
      <c r="H114" s="4">
        <v>3040000</v>
      </c>
      <c r="I114" s="4">
        <v>0</v>
      </c>
      <c r="J114" s="4">
        <f t="shared" si="3"/>
        <v>760000</v>
      </c>
      <c r="K114" s="15" t="s">
        <v>5</v>
      </c>
      <c r="L114" s="9">
        <v>4</v>
      </c>
      <c r="M114" s="6"/>
      <c r="N114" s="42" t="s">
        <v>5</v>
      </c>
      <c r="O114" s="24">
        <v>4</v>
      </c>
      <c r="P114" s="41"/>
      <c r="Q114" s="42" t="s">
        <v>5</v>
      </c>
      <c r="R114" s="24">
        <v>4</v>
      </c>
      <c r="S114" s="47"/>
      <c r="T114" s="10" t="s">
        <v>5</v>
      </c>
      <c r="U114" s="48">
        <v>4</v>
      </c>
    </row>
    <row r="115" spans="1:21">
      <c r="A115" s="23">
        <v>17</v>
      </c>
      <c r="B115" s="5" t="s">
        <v>192</v>
      </c>
      <c r="C115" s="57" t="s">
        <v>310</v>
      </c>
      <c r="D115" s="60" t="s">
        <v>313</v>
      </c>
      <c r="E115" s="5" t="s">
        <v>198</v>
      </c>
      <c r="F115" s="5" t="s">
        <v>170</v>
      </c>
      <c r="G115" s="4">
        <v>9000000</v>
      </c>
      <c r="H115" s="4">
        <v>7650000</v>
      </c>
      <c r="I115" s="4">
        <v>0</v>
      </c>
      <c r="J115" s="4">
        <f t="shared" si="3"/>
        <v>1350000</v>
      </c>
      <c r="K115" s="15" t="s">
        <v>5</v>
      </c>
      <c r="L115" s="9">
        <v>5</v>
      </c>
      <c r="M115" s="6"/>
      <c r="N115" s="42" t="s">
        <v>5</v>
      </c>
      <c r="O115" s="24">
        <v>5</v>
      </c>
      <c r="P115" s="41"/>
      <c r="Q115" s="42" t="s">
        <v>5</v>
      </c>
      <c r="R115" s="24">
        <v>5</v>
      </c>
      <c r="S115" s="47"/>
      <c r="T115" s="10" t="s">
        <v>5</v>
      </c>
      <c r="U115" s="48">
        <v>5</v>
      </c>
    </row>
    <row r="116" spans="1:21">
      <c r="A116" s="23">
        <v>17</v>
      </c>
      <c r="B116" s="5" t="s">
        <v>192</v>
      </c>
      <c r="C116" s="57" t="s">
        <v>310</v>
      </c>
      <c r="D116" s="60" t="s">
        <v>313</v>
      </c>
      <c r="E116" s="5" t="s">
        <v>199</v>
      </c>
      <c r="F116" s="5" t="s">
        <v>132</v>
      </c>
      <c r="G116" s="4">
        <v>42000000</v>
      </c>
      <c r="H116" s="4">
        <v>35700000</v>
      </c>
      <c r="I116" s="4">
        <v>0</v>
      </c>
      <c r="J116" s="4">
        <f t="shared" si="3"/>
        <v>6300000</v>
      </c>
      <c r="K116" s="15" t="s">
        <v>5</v>
      </c>
      <c r="L116" s="9">
        <v>6</v>
      </c>
      <c r="M116" s="6"/>
      <c r="N116" s="42" t="s">
        <v>5</v>
      </c>
      <c r="O116" s="24">
        <v>6</v>
      </c>
      <c r="P116" s="41"/>
      <c r="Q116" s="42" t="s">
        <v>5</v>
      </c>
      <c r="R116" s="24">
        <v>6</v>
      </c>
      <c r="S116" s="47"/>
      <c r="T116" s="10" t="s">
        <v>5</v>
      </c>
      <c r="U116" s="48">
        <v>6</v>
      </c>
    </row>
    <row r="117" spans="1:21" ht="25.5">
      <c r="A117" s="23">
        <v>17</v>
      </c>
      <c r="B117" s="5" t="s">
        <v>192</v>
      </c>
      <c r="C117" s="57" t="s">
        <v>310</v>
      </c>
      <c r="D117" s="60" t="s">
        <v>313</v>
      </c>
      <c r="E117" s="5" t="s">
        <v>200</v>
      </c>
      <c r="F117" s="5" t="s">
        <v>186</v>
      </c>
      <c r="G117" s="4">
        <v>17000000</v>
      </c>
      <c r="H117" s="4">
        <v>10200000</v>
      </c>
      <c r="I117" s="4">
        <v>0</v>
      </c>
      <c r="J117" s="4">
        <f t="shared" si="3"/>
        <v>6800000</v>
      </c>
      <c r="K117" s="15" t="s">
        <v>5</v>
      </c>
      <c r="L117" s="9">
        <v>7</v>
      </c>
      <c r="M117" s="6"/>
      <c r="N117" s="42" t="s">
        <v>5</v>
      </c>
      <c r="O117" s="24">
        <v>7</v>
      </c>
      <c r="P117" s="41"/>
      <c r="Q117" s="42" t="s">
        <v>5</v>
      </c>
      <c r="R117" s="24">
        <v>7</v>
      </c>
      <c r="S117" s="47"/>
      <c r="T117" s="10" t="s">
        <v>5</v>
      </c>
      <c r="U117" s="48">
        <v>7</v>
      </c>
    </row>
    <row r="118" spans="1:21">
      <c r="A118" s="23">
        <v>17</v>
      </c>
      <c r="B118" s="5" t="s">
        <v>192</v>
      </c>
      <c r="C118" s="57" t="s">
        <v>310</v>
      </c>
      <c r="D118" s="60" t="s">
        <v>313</v>
      </c>
      <c r="E118" s="5" t="s">
        <v>201</v>
      </c>
      <c r="F118" s="5" t="s">
        <v>9</v>
      </c>
      <c r="G118" s="4">
        <v>3000000</v>
      </c>
      <c r="H118" s="4">
        <v>3000000</v>
      </c>
      <c r="I118" s="4">
        <v>0</v>
      </c>
      <c r="J118" s="4">
        <f t="shared" si="3"/>
        <v>0</v>
      </c>
      <c r="K118" s="15" t="s">
        <v>5</v>
      </c>
      <c r="L118" s="9">
        <v>8</v>
      </c>
      <c r="M118" s="6"/>
      <c r="N118" s="42" t="s">
        <v>5</v>
      </c>
      <c r="O118" s="24">
        <v>8</v>
      </c>
      <c r="P118" s="41"/>
      <c r="Q118" s="42" t="s">
        <v>5</v>
      </c>
      <c r="R118" s="24">
        <v>8</v>
      </c>
      <c r="S118" s="47"/>
      <c r="T118" s="10" t="s">
        <v>5</v>
      </c>
      <c r="U118" s="48">
        <v>8</v>
      </c>
    </row>
    <row r="119" spans="1:21" ht="25.5">
      <c r="A119" s="23">
        <v>17</v>
      </c>
      <c r="B119" s="5" t="s">
        <v>192</v>
      </c>
      <c r="C119" s="57" t="s">
        <v>310</v>
      </c>
      <c r="D119" s="60" t="s">
        <v>313</v>
      </c>
      <c r="E119" s="5" t="s">
        <v>202</v>
      </c>
      <c r="F119" s="5" t="s">
        <v>9</v>
      </c>
      <c r="G119" s="4">
        <v>3000000</v>
      </c>
      <c r="H119" s="4">
        <v>3000000</v>
      </c>
      <c r="I119" s="4">
        <v>0</v>
      </c>
      <c r="J119" s="4">
        <f t="shared" si="3"/>
        <v>0</v>
      </c>
      <c r="K119" s="15" t="s">
        <v>5</v>
      </c>
      <c r="L119" s="9">
        <v>9</v>
      </c>
      <c r="M119" s="6"/>
      <c r="N119" s="42" t="s">
        <v>5</v>
      </c>
      <c r="O119" s="24">
        <v>9</v>
      </c>
      <c r="P119" s="41"/>
      <c r="Q119" s="42" t="s">
        <v>5</v>
      </c>
      <c r="R119" s="24">
        <v>9</v>
      </c>
      <c r="S119" s="47"/>
      <c r="T119" s="10" t="s">
        <v>5</v>
      </c>
      <c r="U119" s="48">
        <v>9</v>
      </c>
    </row>
    <row r="120" spans="1:21">
      <c r="A120" s="23">
        <v>17</v>
      </c>
      <c r="B120" s="5" t="s">
        <v>192</v>
      </c>
      <c r="C120" s="57" t="s">
        <v>310</v>
      </c>
      <c r="D120" s="60" t="s">
        <v>313</v>
      </c>
      <c r="E120" s="5" t="s">
        <v>203</v>
      </c>
      <c r="F120" s="5" t="s">
        <v>132</v>
      </c>
      <c r="G120" s="4">
        <v>6230000</v>
      </c>
      <c r="H120" s="4">
        <v>5295500</v>
      </c>
      <c r="I120" s="4">
        <v>0</v>
      </c>
      <c r="J120" s="4">
        <f t="shared" si="3"/>
        <v>934500</v>
      </c>
      <c r="K120" s="15" t="s">
        <v>12</v>
      </c>
      <c r="L120" s="9">
        <v>10</v>
      </c>
      <c r="M120" s="6"/>
      <c r="N120" s="42" t="s">
        <v>12</v>
      </c>
      <c r="O120" s="24">
        <v>10</v>
      </c>
      <c r="P120" s="41"/>
      <c r="Q120" s="42" t="s">
        <v>12</v>
      </c>
      <c r="R120" s="24">
        <v>10</v>
      </c>
      <c r="S120" s="47"/>
      <c r="T120" s="11" t="s">
        <v>12</v>
      </c>
      <c r="U120" s="48">
        <v>10</v>
      </c>
    </row>
    <row r="121" spans="1:21" ht="25.5">
      <c r="A121" s="23">
        <v>17</v>
      </c>
      <c r="B121" s="5" t="s">
        <v>192</v>
      </c>
      <c r="C121" s="57" t="s">
        <v>310</v>
      </c>
      <c r="D121" s="60" t="s">
        <v>313</v>
      </c>
      <c r="E121" s="5" t="s">
        <v>204</v>
      </c>
      <c r="F121" s="5" t="s">
        <v>132</v>
      </c>
      <c r="G121" s="4">
        <v>14500000</v>
      </c>
      <c r="H121" s="4">
        <v>12325000</v>
      </c>
      <c r="I121" s="4">
        <v>0</v>
      </c>
      <c r="J121" s="4">
        <f t="shared" si="3"/>
        <v>2175000</v>
      </c>
      <c r="K121" s="15" t="s">
        <v>12</v>
      </c>
      <c r="L121" s="9">
        <v>11</v>
      </c>
      <c r="M121" s="6"/>
      <c r="N121" s="42" t="s">
        <v>12</v>
      </c>
      <c r="O121" s="24">
        <v>11</v>
      </c>
      <c r="P121" s="41"/>
      <c r="Q121" s="42" t="s">
        <v>12</v>
      </c>
      <c r="R121" s="24">
        <v>11</v>
      </c>
      <c r="S121" s="47"/>
      <c r="T121" s="11" t="s">
        <v>12</v>
      </c>
      <c r="U121" s="48">
        <v>11</v>
      </c>
    </row>
    <row r="122" spans="1:21">
      <c r="A122" s="23">
        <v>17</v>
      </c>
      <c r="B122" s="5" t="s">
        <v>192</v>
      </c>
      <c r="C122" s="57" t="s">
        <v>310</v>
      </c>
      <c r="D122" s="60" t="s">
        <v>313</v>
      </c>
      <c r="E122" s="5" t="s">
        <v>205</v>
      </c>
      <c r="F122" s="5" t="s">
        <v>132</v>
      </c>
      <c r="G122" s="4">
        <v>7000000</v>
      </c>
      <c r="H122" s="4">
        <v>5950000</v>
      </c>
      <c r="I122" s="4">
        <v>0</v>
      </c>
      <c r="J122" s="4">
        <f t="shared" si="3"/>
        <v>1050000</v>
      </c>
      <c r="K122" s="15" t="s">
        <v>12</v>
      </c>
      <c r="L122" s="9">
        <v>12</v>
      </c>
      <c r="M122" s="6"/>
      <c r="N122" s="42" t="s">
        <v>12</v>
      </c>
      <c r="O122" s="24">
        <v>12</v>
      </c>
      <c r="P122" s="41"/>
      <c r="Q122" s="42" t="s">
        <v>12</v>
      </c>
      <c r="R122" s="24">
        <v>12</v>
      </c>
      <c r="S122" s="47"/>
      <c r="T122" s="11" t="s">
        <v>12</v>
      </c>
      <c r="U122" s="48">
        <v>12</v>
      </c>
    </row>
    <row r="123" spans="1:21">
      <c r="A123" s="23">
        <v>17</v>
      </c>
      <c r="B123" s="5" t="s">
        <v>192</v>
      </c>
      <c r="C123" s="57" t="s">
        <v>310</v>
      </c>
      <c r="D123" s="60" t="s">
        <v>313</v>
      </c>
      <c r="E123" s="5" t="s">
        <v>206</v>
      </c>
      <c r="F123" s="5" t="s">
        <v>132</v>
      </c>
      <c r="G123" s="4">
        <v>4500000</v>
      </c>
      <c r="H123" s="4">
        <v>3825000</v>
      </c>
      <c r="I123" s="4">
        <v>0</v>
      </c>
      <c r="J123" s="4">
        <f t="shared" si="3"/>
        <v>675000</v>
      </c>
      <c r="K123" s="15" t="s">
        <v>12</v>
      </c>
      <c r="L123" s="9">
        <v>13</v>
      </c>
      <c r="M123" s="6"/>
      <c r="N123" s="42" t="s">
        <v>12</v>
      </c>
      <c r="O123" s="24">
        <v>13</v>
      </c>
      <c r="P123" s="41"/>
      <c r="Q123" s="42" t="s">
        <v>12</v>
      </c>
      <c r="R123" s="24">
        <v>13</v>
      </c>
      <c r="S123" s="47"/>
      <c r="T123" s="11" t="s">
        <v>12</v>
      </c>
      <c r="U123" s="48">
        <v>13</v>
      </c>
    </row>
    <row r="124" spans="1:21" ht="25.5">
      <c r="A124" s="23">
        <v>17</v>
      </c>
      <c r="B124" s="5" t="s">
        <v>192</v>
      </c>
      <c r="C124" s="57" t="s">
        <v>310</v>
      </c>
      <c r="D124" s="60" t="s">
        <v>313</v>
      </c>
      <c r="E124" s="5" t="s">
        <v>207</v>
      </c>
      <c r="F124" s="5" t="s">
        <v>132</v>
      </c>
      <c r="G124" s="4">
        <v>10500000</v>
      </c>
      <c r="H124" s="4">
        <v>8925000</v>
      </c>
      <c r="I124" s="4">
        <v>0</v>
      </c>
      <c r="J124" s="4">
        <f t="shared" si="3"/>
        <v>1575000</v>
      </c>
      <c r="K124" s="15" t="s">
        <v>12</v>
      </c>
      <c r="L124" s="9">
        <v>14</v>
      </c>
      <c r="M124" s="6"/>
      <c r="N124" s="42" t="s">
        <v>12</v>
      </c>
      <c r="O124" s="24">
        <v>14</v>
      </c>
      <c r="P124" s="41"/>
      <c r="Q124" s="42" t="s">
        <v>12</v>
      </c>
      <c r="R124" s="24">
        <v>14</v>
      </c>
      <c r="S124" s="47"/>
      <c r="T124" s="11" t="s">
        <v>12</v>
      </c>
      <c r="U124" s="48">
        <v>14</v>
      </c>
    </row>
    <row r="125" spans="1:21" ht="38.25">
      <c r="A125" s="23">
        <v>18</v>
      </c>
      <c r="B125" s="5" t="s">
        <v>208</v>
      </c>
      <c r="C125" s="57" t="s">
        <v>310</v>
      </c>
      <c r="D125" s="60" t="s">
        <v>314</v>
      </c>
      <c r="E125" s="5" t="s">
        <v>209</v>
      </c>
      <c r="F125" s="5" t="s">
        <v>210</v>
      </c>
      <c r="G125" s="4">
        <v>50000000</v>
      </c>
      <c r="H125" s="4">
        <v>42500000</v>
      </c>
      <c r="I125" s="4">
        <v>0</v>
      </c>
      <c r="J125" s="4">
        <f t="shared" si="3"/>
        <v>7500000</v>
      </c>
      <c r="K125" s="15" t="s">
        <v>5</v>
      </c>
      <c r="L125" s="9">
        <v>1</v>
      </c>
      <c r="M125" s="6"/>
      <c r="N125" s="42" t="s">
        <v>5</v>
      </c>
      <c r="O125" s="24">
        <v>1</v>
      </c>
      <c r="P125" s="41"/>
      <c r="Q125" s="42" t="s">
        <v>5</v>
      </c>
      <c r="R125" s="24">
        <v>1</v>
      </c>
      <c r="S125" s="47"/>
      <c r="T125" s="10" t="s">
        <v>5</v>
      </c>
      <c r="U125" s="48">
        <v>1</v>
      </c>
    </row>
    <row r="126" spans="1:21" ht="38.25">
      <c r="A126" s="23">
        <v>18</v>
      </c>
      <c r="B126" s="5" t="s">
        <v>208</v>
      </c>
      <c r="C126" s="57" t="s">
        <v>310</v>
      </c>
      <c r="D126" s="60" t="s">
        <v>314</v>
      </c>
      <c r="E126" s="5" t="s">
        <v>211</v>
      </c>
      <c r="F126" s="5" t="s">
        <v>210</v>
      </c>
      <c r="G126" s="4">
        <v>28000000</v>
      </c>
      <c r="H126" s="4">
        <v>23800000</v>
      </c>
      <c r="I126" s="4">
        <v>0</v>
      </c>
      <c r="J126" s="4">
        <f t="shared" si="3"/>
        <v>4200000</v>
      </c>
      <c r="K126" s="15" t="s">
        <v>5</v>
      </c>
      <c r="L126" s="9">
        <v>2</v>
      </c>
      <c r="M126" s="6"/>
      <c r="N126" s="42" t="s">
        <v>5</v>
      </c>
      <c r="O126" s="24">
        <v>2</v>
      </c>
      <c r="P126" s="41"/>
      <c r="Q126" s="42" t="s">
        <v>5</v>
      </c>
      <c r="R126" s="24">
        <v>2</v>
      </c>
      <c r="S126" s="47"/>
      <c r="T126" s="10" t="s">
        <v>5</v>
      </c>
      <c r="U126" s="48">
        <v>2</v>
      </c>
    </row>
    <row r="127" spans="1:21" ht="38.25">
      <c r="A127" s="23">
        <v>18</v>
      </c>
      <c r="B127" s="5" t="s">
        <v>208</v>
      </c>
      <c r="C127" s="57" t="s">
        <v>310</v>
      </c>
      <c r="D127" s="60" t="s">
        <v>314</v>
      </c>
      <c r="E127" s="5" t="s">
        <v>212</v>
      </c>
      <c r="F127" s="5" t="s">
        <v>210</v>
      </c>
      <c r="G127" s="4">
        <v>60000000</v>
      </c>
      <c r="H127" s="4">
        <v>51000000</v>
      </c>
      <c r="I127" s="4">
        <v>0</v>
      </c>
      <c r="J127" s="4">
        <f t="shared" si="3"/>
        <v>9000000</v>
      </c>
      <c r="K127" s="15" t="s">
        <v>5</v>
      </c>
      <c r="L127" s="9">
        <v>3</v>
      </c>
      <c r="M127" s="6"/>
      <c r="N127" s="42" t="s">
        <v>5</v>
      </c>
      <c r="O127" s="24">
        <v>3</v>
      </c>
      <c r="P127" s="41"/>
      <c r="Q127" s="42" t="s">
        <v>5</v>
      </c>
      <c r="R127" s="24">
        <v>3</v>
      </c>
      <c r="S127" s="47"/>
      <c r="T127" s="10" t="s">
        <v>5</v>
      </c>
      <c r="U127" s="48">
        <v>3</v>
      </c>
    </row>
    <row r="128" spans="1:21" ht="38.25">
      <c r="A128" s="23">
        <v>18</v>
      </c>
      <c r="B128" s="5" t="s">
        <v>208</v>
      </c>
      <c r="C128" s="57" t="s">
        <v>310</v>
      </c>
      <c r="D128" s="60" t="s">
        <v>314</v>
      </c>
      <c r="E128" s="5" t="s">
        <v>213</v>
      </c>
      <c r="F128" s="5" t="s">
        <v>210</v>
      </c>
      <c r="G128" s="4">
        <v>60000000</v>
      </c>
      <c r="H128" s="4">
        <v>51000000</v>
      </c>
      <c r="I128" s="4">
        <v>0</v>
      </c>
      <c r="J128" s="4">
        <f t="shared" si="3"/>
        <v>9000000</v>
      </c>
      <c r="K128" s="15" t="s">
        <v>5</v>
      </c>
      <c r="L128" s="9">
        <v>4</v>
      </c>
      <c r="M128" s="6"/>
      <c r="N128" s="42" t="s">
        <v>5</v>
      </c>
      <c r="O128" s="24">
        <v>4</v>
      </c>
      <c r="P128" s="41"/>
      <c r="Q128" s="42" t="s">
        <v>5</v>
      </c>
      <c r="R128" s="24">
        <v>4</v>
      </c>
      <c r="S128" s="47"/>
      <c r="T128" s="10" t="s">
        <v>5</v>
      </c>
      <c r="U128" s="48">
        <v>4</v>
      </c>
    </row>
    <row r="129" spans="1:21" ht="38.25">
      <c r="A129" s="23">
        <v>18</v>
      </c>
      <c r="B129" s="5" t="s">
        <v>208</v>
      </c>
      <c r="C129" s="57" t="s">
        <v>310</v>
      </c>
      <c r="D129" s="60" t="s">
        <v>314</v>
      </c>
      <c r="E129" s="5" t="s">
        <v>214</v>
      </c>
      <c r="F129" s="5" t="s">
        <v>210</v>
      </c>
      <c r="G129" s="4">
        <v>60000000</v>
      </c>
      <c r="H129" s="4">
        <v>51000000</v>
      </c>
      <c r="I129" s="4">
        <v>0</v>
      </c>
      <c r="J129" s="4">
        <f t="shared" si="3"/>
        <v>9000000</v>
      </c>
      <c r="K129" s="15" t="s">
        <v>5</v>
      </c>
      <c r="L129" s="9">
        <v>5</v>
      </c>
      <c r="M129" s="6"/>
      <c r="N129" s="42" t="s">
        <v>5</v>
      </c>
      <c r="O129" s="24">
        <v>5</v>
      </c>
      <c r="P129" s="41"/>
      <c r="Q129" s="42" t="s">
        <v>5</v>
      </c>
      <c r="R129" s="24">
        <v>5</v>
      </c>
      <c r="S129" s="47"/>
      <c r="T129" s="10" t="s">
        <v>5</v>
      </c>
      <c r="U129" s="48">
        <v>5</v>
      </c>
    </row>
    <row r="130" spans="1:21" ht="38.25">
      <c r="A130" s="23">
        <v>18</v>
      </c>
      <c r="B130" s="5" t="s">
        <v>208</v>
      </c>
      <c r="C130" s="57" t="s">
        <v>310</v>
      </c>
      <c r="D130" s="60" t="s">
        <v>314</v>
      </c>
      <c r="E130" s="5" t="s">
        <v>215</v>
      </c>
      <c r="F130" s="5" t="s">
        <v>210</v>
      </c>
      <c r="G130" s="4">
        <v>10000000</v>
      </c>
      <c r="H130" s="4">
        <v>0</v>
      </c>
      <c r="I130" s="4">
        <v>0</v>
      </c>
      <c r="J130" s="4">
        <f t="shared" ref="J130:J158" si="4">G130-(H130+I130)</f>
        <v>10000000</v>
      </c>
      <c r="K130" s="15" t="s">
        <v>5</v>
      </c>
      <c r="L130" s="9">
        <v>6</v>
      </c>
      <c r="M130" s="6"/>
      <c r="N130" s="42" t="s">
        <v>5</v>
      </c>
      <c r="O130" s="24">
        <v>6</v>
      </c>
      <c r="P130" s="41"/>
      <c r="Q130" s="42" t="s">
        <v>5</v>
      </c>
      <c r="R130" s="24">
        <v>6</v>
      </c>
      <c r="S130" s="47"/>
      <c r="T130" s="10" t="s">
        <v>5</v>
      </c>
      <c r="U130" s="48">
        <v>6</v>
      </c>
    </row>
    <row r="131" spans="1:21" ht="38.25">
      <c r="A131" s="23">
        <v>18</v>
      </c>
      <c r="B131" s="5" t="s">
        <v>208</v>
      </c>
      <c r="C131" s="57" t="s">
        <v>310</v>
      </c>
      <c r="D131" s="60" t="s">
        <v>314</v>
      </c>
      <c r="E131" s="5" t="s">
        <v>216</v>
      </c>
      <c r="F131" s="5" t="s">
        <v>210</v>
      </c>
      <c r="G131" s="4">
        <v>156000000</v>
      </c>
      <c r="H131" s="4">
        <v>31200000</v>
      </c>
      <c r="I131" s="4">
        <v>0</v>
      </c>
      <c r="J131" s="4">
        <f t="shared" si="4"/>
        <v>124800000</v>
      </c>
      <c r="K131" s="15" t="s">
        <v>5</v>
      </c>
      <c r="L131" s="9">
        <v>7</v>
      </c>
      <c r="M131" s="6"/>
      <c r="N131" s="42" t="s">
        <v>5</v>
      </c>
      <c r="O131" s="24">
        <v>7</v>
      </c>
      <c r="P131" s="41"/>
      <c r="Q131" s="42" t="s">
        <v>5</v>
      </c>
      <c r="R131" s="24">
        <v>7</v>
      </c>
      <c r="S131" s="47"/>
      <c r="T131" s="10" t="s">
        <v>5</v>
      </c>
      <c r="U131" s="48">
        <v>7</v>
      </c>
    </row>
    <row r="132" spans="1:21">
      <c r="A132" s="23">
        <v>19</v>
      </c>
      <c r="B132" s="5" t="s">
        <v>217</v>
      </c>
      <c r="C132" s="57" t="s">
        <v>311</v>
      </c>
      <c r="D132" s="60" t="s">
        <v>312</v>
      </c>
      <c r="E132" s="5" t="s">
        <v>218</v>
      </c>
      <c r="F132" s="5" t="s">
        <v>9</v>
      </c>
      <c r="G132" s="4">
        <v>170000000</v>
      </c>
      <c r="H132" s="4">
        <v>119000000</v>
      </c>
      <c r="I132" s="4">
        <v>0</v>
      </c>
      <c r="J132" s="4">
        <f t="shared" si="4"/>
        <v>51000000</v>
      </c>
      <c r="K132" s="15" t="s">
        <v>5</v>
      </c>
      <c r="L132" s="9">
        <v>1</v>
      </c>
      <c r="M132" s="6"/>
      <c r="N132" s="42" t="s">
        <v>5</v>
      </c>
      <c r="O132" s="24">
        <v>1</v>
      </c>
      <c r="P132" s="41"/>
      <c r="Q132" s="42" t="s">
        <v>5</v>
      </c>
      <c r="R132" s="24">
        <v>1</v>
      </c>
      <c r="S132" s="47"/>
      <c r="T132" s="10" t="s">
        <v>5</v>
      </c>
      <c r="U132" s="48">
        <v>1</v>
      </c>
    </row>
    <row r="133" spans="1:21" ht="212.25" customHeight="1">
      <c r="A133" s="23">
        <v>20</v>
      </c>
      <c r="B133" s="5" t="s">
        <v>219</v>
      </c>
      <c r="C133" s="57" t="s">
        <v>311</v>
      </c>
      <c r="D133" s="60" t="s">
        <v>315</v>
      </c>
      <c r="E133" s="40" t="s">
        <v>225</v>
      </c>
      <c r="F133" s="5" t="s">
        <v>9</v>
      </c>
      <c r="G133" s="4">
        <v>260000000</v>
      </c>
      <c r="H133" s="4">
        <v>209950000</v>
      </c>
      <c r="I133" s="4">
        <v>0</v>
      </c>
      <c r="J133" s="4">
        <f t="shared" si="4"/>
        <v>50050000</v>
      </c>
      <c r="K133" s="15" t="s">
        <v>5</v>
      </c>
      <c r="L133" s="9">
        <v>1</v>
      </c>
      <c r="M133" s="6"/>
      <c r="N133" s="42" t="s">
        <v>5</v>
      </c>
      <c r="O133" s="24">
        <v>1</v>
      </c>
      <c r="P133" s="6"/>
      <c r="Q133" s="42" t="s">
        <v>5</v>
      </c>
      <c r="R133" s="24">
        <v>1</v>
      </c>
      <c r="S133" s="49" t="s">
        <v>300</v>
      </c>
      <c r="T133" s="10" t="s">
        <v>5</v>
      </c>
      <c r="U133" s="48">
        <v>1</v>
      </c>
    </row>
    <row r="134" spans="1:21" ht="102" customHeight="1">
      <c r="A134" s="23">
        <v>20</v>
      </c>
      <c r="B134" s="5" t="s">
        <v>219</v>
      </c>
      <c r="C134" s="57" t="s">
        <v>311</v>
      </c>
      <c r="D134" s="60" t="s">
        <v>315</v>
      </c>
      <c r="E134" s="40" t="s">
        <v>220</v>
      </c>
      <c r="F134" s="5" t="s">
        <v>9</v>
      </c>
      <c r="G134" s="4">
        <v>170000000</v>
      </c>
      <c r="H134" s="4">
        <v>144500000</v>
      </c>
      <c r="I134" s="4">
        <v>0</v>
      </c>
      <c r="J134" s="4">
        <f t="shared" si="4"/>
        <v>25500000</v>
      </c>
      <c r="K134" s="15" t="s">
        <v>5</v>
      </c>
      <c r="L134" s="9">
        <v>1</v>
      </c>
      <c r="M134" s="6"/>
      <c r="N134" s="42" t="s">
        <v>5</v>
      </c>
      <c r="O134" s="24">
        <v>1</v>
      </c>
      <c r="P134" s="6"/>
      <c r="Q134" s="42" t="s">
        <v>5</v>
      </c>
      <c r="R134" s="24">
        <v>1</v>
      </c>
      <c r="S134" s="49" t="s">
        <v>318</v>
      </c>
      <c r="T134" s="10" t="s">
        <v>5</v>
      </c>
      <c r="U134" s="48">
        <v>1</v>
      </c>
    </row>
    <row r="135" spans="1:21" ht="76.5">
      <c r="A135" s="23">
        <v>20</v>
      </c>
      <c r="B135" s="5" t="s">
        <v>219</v>
      </c>
      <c r="C135" s="57" t="s">
        <v>311</v>
      </c>
      <c r="D135" s="60" t="s">
        <v>315</v>
      </c>
      <c r="E135" s="40" t="s">
        <v>221</v>
      </c>
      <c r="F135" s="5" t="s">
        <v>9</v>
      </c>
      <c r="G135" s="4">
        <v>250000000</v>
      </c>
      <c r="H135" s="4">
        <v>212500000</v>
      </c>
      <c r="I135" s="4">
        <v>0</v>
      </c>
      <c r="J135" s="4">
        <f t="shared" si="4"/>
        <v>37500000</v>
      </c>
      <c r="K135" s="15" t="s">
        <v>5</v>
      </c>
      <c r="L135" s="9">
        <v>1</v>
      </c>
      <c r="M135" s="6"/>
      <c r="N135" s="42" t="s">
        <v>5</v>
      </c>
      <c r="O135" s="24">
        <v>1</v>
      </c>
      <c r="P135" s="6"/>
      <c r="Q135" s="42" t="s">
        <v>5</v>
      </c>
      <c r="R135" s="24">
        <v>1</v>
      </c>
      <c r="S135" s="49" t="s">
        <v>318</v>
      </c>
      <c r="T135" s="10" t="s">
        <v>5</v>
      </c>
      <c r="U135" s="48">
        <v>1</v>
      </c>
    </row>
    <row r="136" spans="1:21" ht="76.5">
      <c r="A136" s="23">
        <v>20</v>
      </c>
      <c r="B136" s="5" t="s">
        <v>219</v>
      </c>
      <c r="C136" s="57" t="s">
        <v>311</v>
      </c>
      <c r="D136" s="60" t="s">
        <v>315</v>
      </c>
      <c r="E136" s="40" t="s">
        <v>224</v>
      </c>
      <c r="F136" s="5" t="s">
        <v>9</v>
      </c>
      <c r="G136" s="4">
        <v>500000000</v>
      </c>
      <c r="H136" s="4">
        <v>425000000</v>
      </c>
      <c r="I136" s="4">
        <v>0</v>
      </c>
      <c r="J136" s="4">
        <f t="shared" si="4"/>
        <v>75000000</v>
      </c>
      <c r="K136" s="15" t="s">
        <v>5</v>
      </c>
      <c r="L136" s="9">
        <v>1</v>
      </c>
      <c r="M136" s="6"/>
      <c r="N136" s="42" t="s">
        <v>5</v>
      </c>
      <c r="O136" s="24">
        <v>1</v>
      </c>
      <c r="P136" s="6"/>
      <c r="Q136" s="42" t="s">
        <v>5</v>
      </c>
      <c r="R136" s="24">
        <v>1</v>
      </c>
      <c r="S136" s="49" t="s">
        <v>318</v>
      </c>
      <c r="T136" s="10" t="s">
        <v>5</v>
      </c>
      <c r="U136" s="48">
        <v>1</v>
      </c>
    </row>
    <row r="137" spans="1:21" ht="76.5">
      <c r="A137" s="23">
        <v>20</v>
      </c>
      <c r="B137" s="5" t="s">
        <v>219</v>
      </c>
      <c r="C137" s="57" t="s">
        <v>311</v>
      </c>
      <c r="D137" s="60" t="s">
        <v>315</v>
      </c>
      <c r="E137" s="40" t="s">
        <v>223</v>
      </c>
      <c r="F137" s="5" t="s">
        <v>9</v>
      </c>
      <c r="G137" s="4">
        <v>150000000</v>
      </c>
      <c r="H137" s="4">
        <v>121125000</v>
      </c>
      <c r="I137" s="4">
        <v>0</v>
      </c>
      <c r="J137" s="4">
        <f t="shared" si="4"/>
        <v>28875000</v>
      </c>
      <c r="K137" s="15" t="s">
        <v>5</v>
      </c>
      <c r="L137" s="9">
        <v>1</v>
      </c>
      <c r="M137" s="6"/>
      <c r="N137" s="42" t="s">
        <v>5</v>
      </c>
      <c r="O137" s="24">
        <v>1</v>
      </c>
      <c r="P137" s="6"/>
      <c r="Q137" s="42" t="s">
        <v>5</v>
      </c>
      <c r="R137" s="24">
        <v>1</v>
      </c>
      <c r="S137" s="49" t="s">
        <v>318</v>
      </c>
      <c r="T137" s="10" t="s">
        <v>5</v>
      </c>
      <c r="U137" s="48">
        <v>1</v>
      </c>
    </row>
    <row r="138" spans="1:21" ht="76.5">
      <c r="A138" s="23">
        <v>20</v>
      </c>
      <c r="B138" s="5" t="s">
        <v>219</v>
      </c>
      <c r="C138" s="57" t="s">
        <v>311</v>
      </c>
      <c r="D138" s="60" t="s">
        <v>315</v>
      </c>
      <c r="E138" s="40" t="s">
        <v>222</v>
      </c>
      <c r="F138" s="5" t="s">
        <v>9</v>
      </c>
      <c r="G138" s="4">
        <v>300000000</v>
      </c>
      <c r="H138" s="4">
        <v>242250000</v>
      </c>
      <c r="I138" s="4">
        <v>0</v>
      </c>
      <c r="J138" s="4">
        <f t="shared" si="4"/>
        <v>57750000</v>
      </c>
      <c r="K138" s="15" t="s">
        <v>5</v>
      </c>
      <c r="L138" s="9">
        <v>1</v>
      </c>
      <c r="M138" s="6"/>
      <c r="N138" s="42" t="s">
        <v>5</v>
      </c>
      <c r="O138" s="24">
        <v>1</v>
      </c>
      <c r="P138" s="6"/>
      <c r="Q138" s="42" t="s">
        <v>5</v>
      </c>
      <c r="R138" s="24">
        <v>1</v>
      </c>
      <c r="S138" s="49" t="s">
        <v>318</v>
      </c>
      <c r="T138" s="10" t="s">
        <v>5</v>
      </c>
      <c r="U138" s="48">
        <v>1</v>
      </c>
    </row>
    <row r="139" spans="1:21" ht="102">
      <c r="A139" s="23">
        <v>21</v>
      </c>
      <c r="B139" s="5" t="s">
        <v>226</v>
      </c>
      <c r="C139" s="57" t="s">
        <v>316</v>
      </c>
      <c r="D139" s="60" t="s">
        <v>309</v>
      </c>
      <c r="E139" s="5" t="s">
        <v>232</v>
      </c>
      <c r="F139" s="5" t="s">
        <v>233</v>
      </c>
      <c r="G139" s="4">
        <v>97000000</v>
      </c>
      <c r="H139" s="4">
        <v>48500000</v>
      </c>
      <c r="I139" s="4">
        <v>0</v>
      </c>
      <c r="J139" s="4">
        <f t="shared" si="4"/>
        <v>48500000</v>
      </c>
      <c r="K139" s="15" t="s">
        <v>5</v>
      </c>
      <c r="L139" s="9">
        <v>1</v>
      </c>
      <c r="M139" s="6"/>
      <c r="N139" s="42" t="s">
        <v>5</v>
      </c>
      <c r="O139" s="24">
        <v>1</v>
      </c>
      <c r="P139" s="41"/>
      <c r="Q139" s="42" t="s">
        <v>5</v>
      </c>
      <c r="R139" s="24">
        <v>1</v>
      </c>
      <c r="S139" s="47"/>
      <c r="T139" s="10" t="s">
        <v>5</v>
      </c>
      <c r="U139" s="48">
        <v>1</v>
      </c>
    </row>
    <row r="140" spans="1:21" ht="127.5">
      <c r="A140" s="23">
        <v>21</v>
      </c>
      <c r="B140" s="5" t="s">
        <v>226</v>
      </c>
      <c r="C140" s="57" t="s">
        <v>316</v>
      </c>
      <c r="D140" s="60" t="s">
        <v>309</v>
      </c>
      <c r="E140" s="5" t="s">
        <v>234</v>
      </c>
      <c r="F140" s="5" t="s">
        <v>235</v>
      </c>
      <c r="G140" s="4">
        <v>107000000</v>
      </c>
      <c r="H140" s="4">
        <v>53500000</v>
      </c>
      <c r="I140" s="4">
        <v>0</v>
      </c>
      <c r="J140" s="4">
        <f t="shared" si="4"/>
        <v>53500000</v>
      </c>
      <c r="K140" s="15" t="s">
        <v>5</v>
      </c>
      <c r="L140" s="9">
        <v>1</v>
      </c>
      <c r="M140" s="6"/>
      <c r="N140" s="42" t="s">
        <v>5</v>
      </c>
      <c r="O140" s="24">
        <v>1</v>
      </c>
      <c r="P140" s="41"/>
      <c r="Q140" s="42" t="s">
        <v>5</v>
      </c>
      <c r="R140" s="24">
        <v>1</v>
      </c>
      <c r="S140" s="47"/>
      <c r="T140" s="10" t="s">
        <v>5</v>
      </c>
      <c r="U140" s="48">
        <v>1</v>
      </c>
    </row>
    <row r="141" spans="1:21" ht="38.25">
      <c r="A141" s="23">
        <v>21</v>
      </c>
      <c r="B141" s="5" t="s">
        <v>226</v>
      </c>
      <c r="C141" s="57" t="s">
        <v>316</v>
      </c>
      <c r="D141" s="60" t="s">
        <v>309</v>
      </c>
      <c r="E141" s="5" t="s">
        <v>230</v>
      </c>
      <c r="F141" s="5" t="s">
        <v>231</v>
      </c>
      <c r="G141" s="4">
        <v>500000000</v>
      </c>
      <c r="H141" s="4">
        <v>250000000</v>
      </c>
      <c r="I141" s="4">
        <v>0</v>
      </c>
      <c r="J141" s="4">
        <f t="shared" si="4"/>
        <v>250000000</v>
      </c>
      <c r="K141" s="15" t="s">
        <v>5</v>
      </c>
      <c r="L141" s="9">
        <v>1</v>
      </c>
      <c r="M141" s="6"/>
      <c r="N141" s="42" t="s">
        <v>5</v>
      </c>
      <c r="O141" s="24">
        <v>1</v>
      </c>
      <c r="P141" s="41"/>
      <c r="Q141" s="42" t="s">
        <v>5</v>
      </c>
      <c r="R141" s="24">
        <v>1</v>
      </c>
      <c r="S141" s="47"/>
      <c r="T141" s="10" t="s">
        <v>5</v>
      </c>
      <c r="U141" s="48">
        <v>1</v>
      </c>
    </row>
    <row r="142" spans="1:21" ht="76.5">
      <c r="A142" s="23">
        <v>21</v>
      </c>
      <c r="B142" s="5" t="s">
        <v>226</v>
      </c>
      <c r="C142" s="57" t="s">
        <v>316</v>
      </c>
      <c r="D142" s="60" t="s">
        <v>309</v>
      </c>
      <c r="E142" s="5" t="s">
        <v>229</v>
      </c>
      <c r="F142" s="5" t="s">
        <v>228</v>
      </c>
      <c r="G142" s="4">
        <v>20000000</v>
      </c>
      <c r="H142" s="4">
        <v>10000000</v>
      </c>
      <c r="I142" s="4">
        <v>0</v>
      </c>
      <c r="J142" s="4">
        <f t="shared" si="4"/>
        <v>10000000</v>
      </c>
      <c r="K142" s="15" t="s">
        <v>5</v>
      </c>
      <c r="L142" s="9">
        <v>1</v>
      </c>
      <c r="M142" s="6"/>
      <c r="N142" s="42" t="s">
        <v>5</v>
      </c>
      <c r="O142" s="24">
        <v>1</v>
      </c>
      <c r="P142" s="41"/>
      <c r="Q142" s="42" t="s">
        <v>5</v>
      </c>
      <c r="R142" s="24">
        <v>1</v>
      </c>
      <c r="S142" s="47"/>
      <c r="T142" s="10" t="s">
        <v>5</v>
      </c>
      <c r="U142" s="48">
        <v>1</v>
      </c>
    </row>
    <row r="143" spans="1:21" ht="76.5">
      <c r="A143" s="23">
        <v>21</v>
      </c>
      <c r="B143" s="5" t="s">
        <v>226</v>
      </c>
      <c r="C143" s="57" t="s">
        <v>316</v>
      </c>
      <c r="D143" s="60" t="s">
        <v>309</v>
      </c>
      <c r="E143" s="5" t="s">
        <v>227</v>
      </c>
      <c r="F143" s="5" t="s">
        <v>228</v>
      </c>
      <c r="G143" s="4">
        <v>37500000</v>
      </c>
      <c r="H143" s="4">
        <v>18750000</v>
      </c>
      <c r="I143" s="4">
        <v>0</v>
      </c>
      <c r="J143" s="4">
        <f t="shared" si="4"/>
        <v>18750000</v>
      </c>
      <c r="K143" s="15" t="s">
        <v>5</v>
      </c>
      <c r="L143" s="9">
        <v>1</v>
      </c>
      <c r="M143" s="6"/>
      <c r="N143" s="42" t="s">
        <v>5</v>
      </c>
      <c r="O143" s="24">
        <v>1</v>
      </c>
      <c r="P143" s="41"/>
      <c r="Q143" s="42" t="s">
        <v>5</v>
      </c>
      <c r="R143" s="24">
        <v>1</v>
      </c>
      <c r="S143" s="47"/>
      <c r="T143" s="10" t="s">
        <v>5</v>
      </c>
      <c r="U143" s="48">
        <v>1</v>
      </c>
    </row>
    <row r="144" spans="1:21" ht="153">
      <c r="A144" s="23">
        <v>22</v>
      </c>
      <c r="B144" s="5" t="s">
        <v>236</v>
      </c>
      <c r="C144" s="57" t="s">
        <v>317</v>
      </c>
      <c r="D144" s="60" t="s">
        <v>309</v>
      </c>
      <c r="E144" s="5" t="s">
        <v>249</v>
      </c>
      <c r="F144" s="5" t="s">
        <v>250</v>
      </c>
      <c r="G144" s="4">
        <v>67000000</v>
      </c>
      <c r="H144" s="4">
        <f t="shared" ref="H144:H158" si="5">G144*0.7</f>
        <v>46900000</v>
      </c>
      <c r="I144" s="4">
        <f t="shared" ref="I144:I158" si="6">G144*0.25</f>
        <v>16750000</v>
      </c>
      <c r="J144" s="4">
        <f t="shared" si="4"/>
        <v>3350000</v>
      </c>
      <c r="K144" s="15" t="s">
        <v>5</v>
      </c>
      <c r="L144" s="9">
        <v>1</v>
      </c>
      <c r="M144" s="6"/>
      <c r="N144" s="42" t="s">
        <v>5</v>
      </c>
      <c r="O144" s="24">
        <v>1</v>
      </c>
      <c r="P144" s="41"/>
      <c r="Q144" s="42" t="s">
        <v>5</v>
      </c>
      <c r="R144" s="24">
        <v>1</v>
      </c>
      <c r="S144" s="47"/>
      <c r="T144" s="10" t="s">
        <v>5</v>
      </c>
      <c r="U144" s="48">
        <v>1</v>
      </c>
    </row>
    <row r="145" spans="1:21" ht="216.75">
      <c r="A145" s="23">
        <v>22</v>
      </c>
      <c r="B145" s="5" t="s">
        <v>236</v>
      </c>
      <c r="C145" s="57" t="s">
        <v>317</v>
      </c>
      <c r="D145" s="60" t="s">
        <v>309</v>
      </c>
      <c r="E145" s="5" t="s">
        <v>241</v>
      </c>
      <c r="F145" s="5" t="s">
        <v>242</v>
      </c>
      <c r="G145" s="4">
        <v>99000000</v>
      </c>
      <c r="H145" s="4">
        <f t="shared" si="5"/>
        <v>69300000</v>
      </c>
      <c r="I145" s="4">
        <f t="shared" si="6"/>
        <v>24750000</v>
      </c>
      <c r="J145" s="4">
        <f t="shared" si="4"/>
        <v>4950000</v>
      </c>
      <c r="K145" s="15" t="s">
        <v>5</v>
      </c>
      <c r="L145" s="9">
        <v>1</v>
      </c>
      <c r="M145" s="6"/>
      <c r="N145" s="42" t="s">
        <v>5</v>
      </c>
      <c r="O145" s="24">
        <v>1</v>
      </c>
      <c r="P145" s="41"/>
      <c r="Q145" s="42" t="s">
        <v>5</v>
      </c>
      <c r="R145" s="24">
        <v>1</v>
      </c>
      <c r="S145" s="47"/>
      <c r="T145" s="10" t="s">
        <v>5</v>
      </c>
      <c r="U145" s="48">
        <v>1</v>
      </c>
    </row>
    <row r="146" spans="1:21" ht="153">
      <c r="A146" s="23">
        <v>22</v>
      </c>
      <c r="B146" s="5" t="s">
        <v>236</v>
      </c>
      <c r="C146" s="57" t="s">
        <v>317</v>
      </c>
      <c r="D146" s="60" t="s">
        <v>309</v>
      </c>
      <c r="E146" s="5" t="s">
        <v>247</v>
      </c>
      <c r="F146" s="5" t="s">
        <v>248</v>
      </c>
      <c r="G146" s="4">
        <v>98000000</v>
      </c>
      <c r="H146" s="4">
        <f t="shared" si="5"/>
        <v>68600000</v>
      </c>
      <c r="I146" s="4">
        <f t="shared" si="6"/>
        <v>24500000</v>
      </c>
      <c r="J146" s="4">
        <f t="shared" si="4"/>
        <v>4900000</v>
      </c>
      <c r="K146" s="15" t="s">
        <v>5</v>
      </c>
      <c r="L146" s="9">
        <v>1</v>
      </c>
      <c r="M146" s="6"/>
      <c r="N146" s="42" t="s">
        <v>5</v>
      </c>
      <c r="O146" s="24">
        <v>1</v>
      </c>
      <c r="P146" s="41"/>
      <c r="Q146" s="42" t="s">
        <v>5</v>
      </c>
      <c r="R146" s="24">
        <v>1</v>
      </c>
      <c r="S146" s="47"/>
      <c r="T146" s="10" t="s">
        <v>5</v>
      </c>
      <c r="U146" s="48">
        <v>1</v>
      </c>
    </row>
    <row r="147" spans="1:21" ht="191.25">
      <c r="A147" s="23">
        <v>22</v>
      </c>
      <c r="B147" s="5" t="s">
        <v>236</v>
      </c>
      <c r="C147" s="57" t="s">
        <v>317</v>
      </c>
      <c r="D147" s="60" t="s">
        <v>309</v>
      </c>
      <c r="E147" s="5" t="s">
        <v>245</v>
      </c>
      <c r="F147" s="5" t="s">
        <v>246</v>
      </c>
      <c r="G147" s="4">
        <v>61000000</v>
      </c>
      <c r="H147" s="4">
        <f t="shared" si="5"/>
        <v>42700000</v>
      </c>
      <c r="I147" s="4">
        <f t="shared" si="6"/>
        <v>15250000</v>
      </c>
      <c r="J147" s="4">
        <f t="shared" si="4"/>
        <v>3050000</v>
      </c>
      <c r="K147" s="15" t="s">
        <v>5</v>
      </c>
      <c r="L147" s="9">
        <v>1</v>
      </c>
      <c r="M147" s="6"/>
      <c r="N147" s="42" t="s">
        <v>5</v>
      </c>
      <c r="O147" s="24">
        <v>1</v>
      </c>
      <c r="P147" s="41"/>
      <c r="Q147" s="42" t="s">
        <v>5</v>
      </c>
      <c r="R147" s="24">
        <v>1</v>
      </c>
      <c r="S147" s="47"/>
      <c r="T147" s="10" t="s">
        <v>5</v>
      </c>
      <c r="U147" s="48">
        <v>1</v>
      </c>
    </row>
    <row r="148" spans="1:21" ht="127.5">
      <c r="A148" s="23">
        <v>22</v>
      </c>
      <c r="B148" s="5" t="s">
        <v>236</v>
      </c>
      <c r="C148" s="57" t="s">
        <v>317</v>
      </c>
      <c r="D148" s="60" t="s">
        <v>309</v>
      </c>
      <c r="E148" s="5" t="s">
        <v>239</v>
      </c>
      <c r="F148" s="5" t="s">
        <v>240</v>
      </c>
      <c r="G148" s="4">
        <v>70000000</v>
      </c>
      <c r="H148" s="4">
        <f t="shared" si="5"/>
        <v>49000000</v>
      </c>
      <c r="I148" s="4">
        <f t="shared" si="6"/>
        <v>17500000</v>
      </c>
      <c r="J148" s="4">
        <f t="shared" si="4"/>
        <v>3500000</v>
      </c>
      <c r="K148" s="15" t="s">
        <v>5</v>
      </c>
      <c r="L148" s="9">
        <v>1</v>
      </c>
      <c r="M148" s="6"/>
      <c r="N148" s="42" t="s">
        <v>5</v>
      </c>
      <c r="O148" s="24">
        <v>1</v>
      </c>
      <c r="P148" s="41"/>
      <c r="Q148" s="42" t="s">
        <v>5</v>
      </c>
      <c r="R148" s="24">
        <v>1</v>
      </c>
      <c r="S148" s="47"/>
      <c r="T148" s="10" t="s">
        <v>5</v>
      </c>
      <c r="U148" s="48">
        <v>1</v>
      </c>
    </row>
    <row r="149" spans="1:21" ht="140.25">
      <c r="A149" s="23">
        <v>22</v>
      </c>
      <c r="B149" s="5" t="s">
        <v>236</v>
      </c>
      <c r="C149" s="57" t="s">
        <v>317</v>
      </c>
      <c r="D149" s="60" t="s">
        <v>309</v>
      </c>
      <c r="E149" s="5" t="s">
        <v>243</v>
      </c>
      <c r="F149" s="5" t="s">
        <v>244</v>
      </c>
      <c r="G149" s="4">
        <v>75000000</v>
      </c>
      <c r="H149" s="4">
        <f t="shared" si="5"/>
        <v>52500000</v>
      </c>
      <c r="I149" s="4">
        <f t="shared" si="6"/>
        <v>18750000</v>
      </c>
      <c r="J149" s="4">
        <f t="shared" si="4"/>
        <v>3750000</v>
      </c>
      <c r="K149" s="15" t="s">
        <v>5</v>
      </c>
      <c r="L149" s="9">
        <v>1</v>
      </c>
      <c r="M149" s="6"/>
      <c r="N149" s="42" t="s">
        <v>5</v>
      </c>
      <c r="O149" s="24">
        <v>1</v>
      </c>
      <c r="P149" s="41"/>
      <c r="Q149" s="42" t="s">
        <v>5</v>
      </c>
      <c r="R149" s="24">
        <v>1</v>
      </c>
      <c r="S149" s="47"/>
      <c r="T149" s="10" t="s">
        <v>5</v>
      </c>
      <c r="U149" s="48">
        <v>1</v>
      </c>
    </row>
    <row r="150" spans="1:21" ht="114.75">
      <c r="A150" s="23">
        <v>22</v>
      </c>
      <c r="B150" s="5" t="s">
        <v>236</v>
      </c>
      <c r="C150" s="57" t="s">
        <v>317</v>
      </c>
      <c r="D150" s="60" t="s">
        <v>309</v>
      </c>
      <c r="E150" s="5" t="s">
        <v>237</v>
      </c>
      <c r="F150" s="5" t="s">
        <v>238</v>
      </c>
      <c r="G150" s="4">
        <v>95000000</v>
      </c>
      <c r="H150" s="4">
        <f t="shared" si="5"/>
        <v>66499999.999999993</v>
      </c>
      <c r="I150" s="4">
        <f t="shared" si="6"/>
        <v>23750000</v>
      </c>
      <c r="J150" s="4">
        <f t="shared" si="4"/>
        <v>4750000</v>
      </c>
      <c r="K150" s="15" t="s">
        <v>5</v>
      </c>
      <c r="L150" s="9">
        <v>1</v>
      </c>
      <c r="M150" s="6"/>
      <c r="N150" s="42" t="s">
        <v>5</v>
      </c>
      <c r="O150" s="24">
        <v>1</v>
      </c>
      <c r="P150" s="41"/>
      <c r="Q150" s="42" t="s">
        <v>5</v>
      </c>
      <c r="R150" s="24">
        <v>1</v>
      </c>
      <c r="S150" s="47"/>
      <c r="T150" s="10" t="s">
        <v>5</v>
      </c>
      <c r="U150" s="48">
        <v>1</v>
      </c>
    </row>
    <row r="151" spans="1:21" ht="140.25">
      <c r="A151" s="23">
        <v>22</v>
      </c>
      <c r="B151" s="5" t="s">
        <v>236</v>
      </c>
      <c r="C151" s="57" t="s">
        <v>317</v>
      </c>
      <c r="D151" s="60" t="s">
        <v>309</v>
      </c>
      <c r="E151" s="5" t="s">
        <v>251</v>
      </c>
      <c r="F151" s="5" t="s">
        <v>252</v>
      </c>
      <c r="G151" s="4">
        <v>70000000</v>
      </c>
      <c r="H151" s="4">
        <f t="shared" si="5"/>
        <v>49000000</v>
      </c>
      <c r="I151" s="4">
        <f t="shared" si="6"/>
        <v>17500000</v>
      </c>
      <c r="J151" s="4">
        <f t="shared" si="4"/>
        <v>3500000</v>
      </c>
      <c r="K151" s="15" t="s">
        <v>12</v>
      </c>
      <c r="L151" s="9">
        <v>2</v>
      </c>
      <c r="M151" s="6"/>
      <c r="N151" s="42" t="s">
        <v>12</v>
      </c>
      <c r="O151" s="24">
        <v>2</v>
      </c>
      <c r="P151" s="41"/>
      <c r="Q151" s="42" t="s">
        <v>12</v>
      </c>
      <c r="R151" s="24">
        <v>2</v>
      </c>
      <c r="S151" s="47"/>
      <c r="T151" s="11" t="s">
        <v>12</v>
      </c>
      <c r="U151" s="48">
        <v>2</v>
      </c>
    </row>
    <row r="152" spans="1:21" ht="114.75">
      <c r="A152" s="23">
        <v>22</v>
      </c>
      <c r="B152" s="5" t="s">
        <v>236</v>
      </c>
      <c r="C152" s="57" t="s">
        <v>317</v>
      </c>
      <c r="D152" s="60" t="s">
        <v>309</v>
      </c>
      <c r="E152" s="5" t="s">
        <v>259</v>
      </c>
      <c r="F152" s="5" t="s">
        <v>260</v>
      </c>
      <c r="G152" s="4">
        <v>75000000</v>
      </c>
      <c r="H152" s="4">
        <f t="shared" si="5"/>
        <v>52500000</v>
      </c>
      <c r="I152" s="4">
        <f t="shared" si="6"/>
        <v>18750000</v>
      </c>
      <c r="J152" s="4">
        <f t="shared" si="4"/>
        <v>3750000</v>
      </c>
      <c r="K152" s="15" t="s">
        <v>12</v>
      </c>
      <c r="L152" s="9">
        <v>2</v>
      </c>
      <c r="M152" s="6"/>
      <c r="N152" s="42" t="s">
        <v>12</v>
      </c>
      <c r="O152" s="24">
        <v>2</v>
      </c>
      <c r="P152" s="41"/>
      <c r="Q152" s="42" t="s">
        <v>12</v>
      </c>
      <c r="R152" s="24">
        <v>2</v>
      </c>
      <c r="S152" s="47"/>
      <c r="T152" s="11" t="s">
        <v>12</v>
      </c>
      <c r="U152" s="48">
        <v>2</v>
      </c>
    </row>
    <row r="153" spans="1:21" ht="153">
      <c r="A153" s="23">
        <v>22</v>
      </c>
      <c r="B153" s="5" t="s">
        <v>236</v>
      </c>
      <c r="C153" s="57" t="s">
        <v>317</v>
      </c>
      <c r="D153" s="60" t="s">
        <v>309</v>
      </c>
      <c r="E153" s="5" t="s">
        <v>253</v>
      </c>
      <c r="F153" s="5" t="s">
        <v>254</v>
      </c>
      <c r="G153" s="4">
        <v>70700000</v>
      </c>
      <c r="H153" s="4">
        <f t="shared" si="5"/>
        <v>49490000</v>
      </c>
      <c r="I153" s="4">
        <f t="shared" si="6"/>
        <v>17675000</v>
      </c>
      <c r="J153" s="4">
        <f t="shared" si="4"/>
        <v>3535000</v>
      </c>
      <c r="K153" s="15" t="s">
        <v>12</v>
      </c>
      <c r="L153" s="9">
        <v>2</v>
      </c>
      <c r="M153" s="6"/>
      <c r="N153" s="42" t="s">
        <v>12</v>
      </c>
      <c r="O153" s="24">
        <v>2</v>
      </c>
      <c r="P153" s="41"/>
      <c r="Q153" s="42" t="s">
        <v>12</v>
      </c>
      <c r="R153" s="24">
        <v>2</v>
      </c>
      <c r="S153" s="47"/>
      <c r="T153" s="11" t="s">
        <v>12</v>
      </c>
      <c r="U153" s="48">
        <v>2</v>
      </c>
    </row>
    <row r="154" spans="1:21" ht="165.75">
      <c r="A154" s="23">
        <v>22</v>
      </c>
      <c r="B154" s="5" t="s">
        <v>236</v>
      </c>
      <c r="C154" s="57" t="s">
        <v>317</v>
      </c>
      <c r="D154" s="60" t="s">
        <v>309</v>
      </c>
      <c r="E154" s="5" t="s">
        <v>257</v>
      </c>
      <c r="F154" s="5" t="s">
        <v>258</v>
      </c>
      <c r="G154" s="4">
        <v>99000000</v>
      </c>
      <c r="H154" s="4">
        <f t="shared" si="5"/>
        <v>69300000</v>
      </c>
      <c r="I154" s="4">
        <f t="shared" si="6"/>
        <v>24750000</v>
      </c>
      <c r="J154" s="4">
        <f t="shared" si="4"/>
        <v>4950000</v>
      </c>
      <c r="K154" s="15" t="s">
        <v>12</v>
      </c>
      <c r="L154" s="9">
        <v>2</v>
      </c>
      <c r="M154" s="6"/>
      <c r="N154" s="42" t="s">
        <v>12</v>
      </c>
      <c r="O154" s="24">
        <v>2</v>
      </c>
      <c r="P154" s="41"/>
      <c r="Q154" s="42" t="s">
        <v>12</v>
      </c>
      <c r="R154" s="24">
        <v>2</v>
      </c>
      <c r="S154" s="47"/>
      <c r="T154" s="11" t="s">
        <v>12</v>
      </c>
      <c r="U154" s="48">
        <v>2</v>
      </c>
    </row>
    <row r="155" spans="1:21" ht="153">
      <c r="A155" s="23">
        <v>22</v>
      </c>
      <c r="B155" s="5" t="s">
        <v>236</v>
      </c>
      <c r="C155" s="57" t="s">
        <v>317</v>
      </c>
      <c r="D155" s="60" t="s">
        <v>309</v>
      </c>
      <c r="E155" s="5" t="s">
        <v>265</v>
      </c>
      <c r="F155" s="5" t="s">
        <v>266</v>
      </c>
      <c r="G155" s="4">
        <v>74000000</v>
      </c>
      <c r="H155" s="4">
        <f t="shared" si="5"/>
        <v>51800000</v>
      </c>
      <c r="I155" s="4">
        <f t="shared" si="6"/>
        <v>18500000</v>
      </c>
      <c r="J155" s="4">
        <f t="shared" si="4"/>
        <v>3700000</v>
      </c>
      <c r="K155" s="15" t="s">
        <v>12</v>
      </c>
      <c r="L155" s="9">
        <v>2</v>
      </c>
      <c r="M155" s="6"/>
      <c r="N155" s="42" t="s">
        <v>12</v>
      </c>
      <c r="O155" s="24">
        <v>2</v>
      </c>
      <c r="P155" s="41"/>
      <c r="Q155" s="42" t="s">
        <v>12</v>
      </c>
      <c r="R155" s="24">
        <v>2</v>
      </c>
      <c r="S155" s="47"/>
      <c r="T155" s="11" t="s">
        <v>12</v>
      </c>
      <c r="U155" s="48">
        <v>2</v>
      </c>
    </row>
    <row r="156" spans="1:21" ht="39" customHeight="1">
      <c r="A156" s="23">
        <v>22</v>
      </c>
      <c r="B156" s="5" t="s">
        <v>236</v>
      </c>
      <c r="C156" s="57" t="s">
        <v>317</v>
      </c>
      <c r="D156" s="60" t="s">
        <v>309</v>
      </c>
      <c r="E156" s="5" t="s">
        <v>261</v>
      </c>
      <c r="F156" s="5" t="s">
        <v>262</v>
      </c>
      <c r="G156" s="4">
        <v>36200000</v>
      </c>
      <c r="H156" s="4">
        <f t="shared" si="5"/>
        <v>25340000</v>
      </c>
      <c r="I156" s="4">
        <f t="shared" si="6"/>
        <v>9050000</v>
      </c>
      <c r="J156" s="4">
        <f t="shared" si="4"/>
        <v>1810000</v>
      </c>
      <c r="K156" s="15" t="s">
        <v>12</v>
      </c>
      <c r="L156" s="9">
        <v>2</v>
      </c>
      <c r="M156" s="6"/>
      <c r="N156" s="42" t="s">
        <v>12</v>
      </c>
      <c r="O156" s="24">
        <v>2</v>
      </c>
      <c r="P156" s="41"/>
      <c r="Q156" s="42" t="s">
        <v>12</v>
      </c>
      <c r="R156" s="24">
        <v>2</v>
      </c>
      <c r="S156" s="47"/>
      <c r="T156" s="11" t="s">
        <v>12</v>
      </c>
      <c r="U156" s="48">
        <v>2</v>
      </c>
    </row>
    <row r="157" spans="1:21" ht="114.75">
      <c r="A157" s="23">
        <v>22</v>
      </c>
      <c r="B157" s="5" t="s">
        <v>236</v>
      </c>
      <c r="C157" s="57" t="s">
        <v>317</v>
      </c>
      <c r="D157" s="60" t="s">
        <v>309</v>
      </c>
      <c r="E157" s="5" t="s">
        <v>255</v>
      </c>
      <c r="F157" s="5" t="s">
        <v>256</v>
      </c>
      <c r="G157" s="4">
        <v>98000000</v>
      </c>
      <c r="H157" s="4">
        <f t="shared" si="5"/>
        <v>68600000</v>
      </c>
      <c r="I157" s="4">
        <f t="shared" si="6"/>
        <v>24500000</v>
      </c>
      <c r="J157" s="4">
        <f t="shared" si="4"/>
        <v>4900000</v>
      </c>
      <c r="K157" s="15" t="s">
        <v>12</v>
      </c>
      <c r="L157" s="9">
        <v>2</v>
      </c>
      <c r="M157" s="6"/>
      <c r="N157" s="42" t="s">
        <v>12</v>
      </c>
      <c r="O157" s="24">
        <v>2</v>
      </c>
      <c r="P157" s="41"/>
      <c r="Q157" s="42" t="s">
        <v>12</v>
      </c>
      <c r="R157" s="24">
        <v>2</v>
      </c>
      <c r="S157" s="47"/>
      <c r="T157" s="11" t="s">
        <v>12</v>
      </c>
      <c r="U157" s="48">
        <v>2</v>
      </c>
    </row>
    <row r="158" spans="1:21" ht="141" thickBot="1">
      <c r="A158" s="28">
        <v>22</v>
      </c>
      <c r="B158" s="29" t="s">
        <v>236</v>
      </c>
      <c r="C158" s="57" t="s">
        <v>317</v>
      </c>
      <c r="D158" s="60" t="s">
        <v>309</v>
      </c>
      <c r="E158" s="29" t="s">
        <v>263</v>
      </c>
      <c r="F158" s="29" t="s">
        <v>264</v>
      </c>
      <c r="G158" s="30">
        <v>58000000</v>
      </c>
      <c r="H158" s="30">
        <f t="shared" si="5"/>
        <v>40600000</v>
      </c>
      <c r="I158" s="30">
        <f t="shared" si="6"/>
        <v>14500000</v>
      </c>
      <c r="J158" s="30">
        <f t="shared" si="4"/>
        <v>2900000</v>
      </c>
      <c r="K158" s="31" t="s">
        <v>12</v>
      </c>
      <c r="L158" s="32">
        <v>2</v>
      </c>
      <c r="M158" s="17"/>
      <c r="N158" s="43" t="s">
        <v>12</v>
      </c>
      <c r="O158" s="33">
        <v>2</v>
      </c>
      <c r="P158" s="41"/>
      <c r="Q158" s="43" t="s">
        <v>12</v>
      </c>
      <c r="R158" s="33">
        <v>2</v>
      </c>
      <c r="S158" s="50"/>
      <c r="T158" s="51" t="s">
        <v>12</v>
      </c>
      <c r="U158" s="52">
        <v>2</v>
      </c>
    </row>
    <row r="159" spans="1:21" ht="34.5" hidden="1" customHeight="1">
      <c r="A159" s="23"/>
      <c r="B159" s="5" t="s">
        <v>330</v>
      </c>
      <c r="C159" s="57" t="s">
        <v>324</v>
      </c>
      <c r="D159" s="60" t="s">
        <v>325</v>
      </c>
      <c r="E159" s="5" t="s">
        <v>327</v>
      </c>
      <c r="F159" s="5" t="s">
        <v>328</v>
      </c>
      <c r="G159" s="4">
        <v>19962129.600000001</v>
      </c>
      <c r="H159" s="4">
        <f>Tabulka1[[#This Row],[CZV]]*0.76735</f>
        <v>15317940.148560001</v>
      </c>
      <c r="I159" s="4">
        <f>Tabulka1[[#This Row],[CZV]]*0.1865</f>
        <v>3722937.1704000002</v>
      </c>
      <c r="J159" s="4">
        <f>Tabulka1[[#This Row],[CZV]]*0.05</f>
        <v>998106.4800000001</v>
      </c>
      <c r="K159" s="15" t="s">
        <v>329</v>
      </c>
      <c r="L159" s="9">
        <v>1</v>
      </c>
      <c r="M159" s="6"/>
      <c r="N159" s="42" t="s">
        <v>329</v>
      </c>
      <c r="O159" s="24">
        <v>1</v>
      </c>
      <c r="P159" s="41"/>
      <c r="Q159" s="56" t="s">
        <v>329</v>
      </c>
      <c r="R159" s="81">
        <v>1</v>
      </c>
      <c r="S159" s="47"/>
      <c r="T159" s="11" t="s">
        <v>329</v>
      </c>
      <c r="U159" s="48">
        <v>1</v>
      </c>
    </row>
    <row r="160" spans="1:21" ht="36" hidden="1" customHeight="1">
      <c r="A160" s="23"/>
      <c r="B160" s="5" t="s">
        <v>330</v>
      </c>
      <c r="C160" s="57" t="s">
        <v>324</v>
      </c>
      <c r="D160" s="60" t="s">
        <v>325</v>
      </c>
      <c r="E160" s="5" t="s">
        <v>332</v>
      </c>
      <c r="F160" s="5" t="s">
        <v>333</v>
      </c>
      <c r="G160" s="4">
        <v>9086500</v>
      </c>
      <c r="H160" s="4">
        <f>Tabulka1[[#This Row],[CZV]]*0.76735</f>
        <v>6972525.7749999994</v>
      </c>
      <c r="I160" s="4">
        <f>Tabulka1[[#This Row],[CZV]]*0.1865</f>
        <v>1694632.25</v>
      </c>
      <c r="J160" s="4">
        <f>Tabulka1[[#This Row],[CZV]]*0.05</f>
        <v>454325</v>
      </c>
      <c r="K160" s="15" t="s">
        <v>329</v>
      </c>
      <c r="L160" s="9">
        <v>2</v>
      </c>
      <c r="M160" s="6"/>
      <c r="N160" s="42" t="s">
        <v>329</v>
      </c>
      <c r="O160" s="24">
        <v>2</v>
      </c>
      <c r="P160" s="41"/>
      <c r="Q160" s="56" t="s">
        <v>329</v>
      </c>
      <c r="R160" s="81">
        <v>2</v>
      </c>
      <c r="S160" s="47"/>
      <c r="T160" s="11" t="s">
        <v>329</v>
      </c>
      <c r="U160" s="48">
        <v>2</v>
      </c>
    </row>
    <row r="161" spans="1:21" ht="48" hidden="1" customHeight="1">
      <c r="A161" s="23"/>
      <c r="B161" s="5" t="s">
        <v>331</v>
      </c>
      <c r="C161" s="57" t="s">
        <v>324</v>
      </c>
      <c r="D161" s="60" t="s">
        <v>326</v>
      </c>
      <c r="E161" s="5" t="s">
        <v>334</v>
      </c>
      <c r="F161" s="5" t="s">
        <v>335</v>
      </c>
      <c r="G161" s="4">
        <v>8000000</v>
      </c>
      <c r="H161" s="4">
        <f>Tabulka1[[#This Row],[CZV]]*0.76735</f>
        <v>6138800</v>
      </c>
      <c r="I161" s="4">
        <f>Tabulka1[[#This Row],[CZV]]*0.1865</f>
        <v>1492000</v>
      </c>
      <c r="J161" s="4">
        <f>Tabulka1[[#This Row],[CZV]]*0.05</f>
        <v>400000</v>
      </c>
      <c r="K161" s="15" t="s">
        <v>329</v>
      </c>
      <c r="L161" s="9">
        <v>1</v>
      </c>
      <c r="M161" s="6"/>
      <c r="N161" s="42" t="s">
        <v>329</v>
      </c>
      <c r="O161" s="24">
        <v>1</v>
      </c>
      <c r="P161" s="41"/>
      <c r="Q161" s="56" t="s">
        <v>329</v>
      </c>
      <c r="R161" s="81">
        <v>1</v>
      </c>
      <c r="S161" s="82" t="s">
        <v>338</v>
      </c>
      <c r="T161" s="11" t="s">
        <v>329</v>
      </c>
      <c r="U161" s="48">
        <v>1</v>
      </c>
    </row>
    <row r="162" spans="1:21" hidden="1">
      <c r="A162" s="23"/>
      <c r="B162" s="5" t="s">
        <v>331</v>
      </c>
      <c r="C162" s="57" t="s">
        <v>324</v>
      </c>
      <c r="D162" s="60" t="s">
        <v>323</v>
      </c>
      <c r="E162" s="5" t="s">
        <v>336</v>
      </c>
      <c r="F162" s="5" t="s">
        <v>337</v>
      </c>
      <c r="G162" s="4">
        <v>8000000</v>
      </c>
      <c r="H162" s="4">
        <f>Tabulka1[[#This Row],[CZV]]*0.76735</f>
        <v>6138800</v>
      </c>
      <c r="I162" s="4">
        <f>Tabulka1[[#This Row],[CZV]]*0.1865</f>
        <v>1492000</v>
      </c>
      <c r="J162" s="4">
        <f>Tabulka1[[#This Row],[CZV]]*0.05</f>
        <v>400000</v>
      </c>
      <c r="K162" s="15" t="s">
        <v>329</v>
      </c>
      <c r="L162" s="9">
        <v>2</v>
      </c>
      <c r="M162" s="6"/>
      <c r="N162" s="42" t="s">
        <v>329</v>
      </c>
      <c r="O162" s="24">
        <v>2</v>
      </c>
      <c r="P162" s="41"/>
      <c r="Q162" s="56" t="s">
        <v>329</v>
      </c>
      <c r="R162" s="81">
        <v>2</v>
      </c>
      <c r="S162" s="47"/>
      <c r="T162" s="11" t="s">
        <v>329</v>
      </c>
      <c r="U162" s="48">
        <v>2</v>
      </c>
    </row>
    <row r="163" spans="1:21">
      <c r="A163" s="34" t="s">
        <v>285</v>
      </c>
      <c r="B163" s="35">
        <f>SUBTOTAL(103,Tabulka1[NAZEV VYZVY])</f>
        <v>141</v>
      </c>
      <c r="C163" s="58"/>
      <c r="D163" s="58"/>
      <c r="E163" s="35"/>
      <c r="F163" s="35"/>
      <c r="G163" s="38">
        <f>SUBTOTAL(109,Tabulka1[CZV])</f>
        <v>8457357586.1100006</v>
      </c>
      <c r="H163" s="38">
        <f>SUBTOTAL(109,Tabulka1[EU])</f>
        <v>5322574146.6569996</v>
      </c>
      <c r="I163" s="38">
        <f>SUBTOTAL(109,Tabulka1[SR])</f>
        <v>633223428.91649997</v>
      </c>
      <c r="J163" s="38">
        <f>SUBTOTAL(109,Tabulka1[KOFINANCE])</f>
        <v>2501560010.5365</v>
      </c>
      <c r="K163" s="36"/>
      <c r="L163" s="37"/>
      <c r="M163" s="18"/>
      <c r="N163" s="56">
        <f>SUBTOTAL(103,Tabulka1[STAV 26/8/2022])</f>
        <v>141</v>
      </c>
      <c r="O163" s="56"/>
      <c r="P163" s="56"/>
      <c r="Q163" s="56">
        <f>SUBTOTAL(103,Tabulka1[STAV 22/11/2022])</f>
        <v>141</v>
      </c>
      <c r="R163" s="56"/>
      <c r="S163" s="56"/>
      <c r="T163" s="56">
        <f>SUBTOTAL(103,Tabulka1[STAV 22/2/2023])</f>
        <v>141</v>
      </c>
      <c r="U163" s="56"/>
    </row>
    <row r="173" spans="1:21">
      <c r="O173" s="39"/>
    </row>
  </sheetData>
  <pageMargins left="0.75" right="0.75" top="1" bottom="1" header="0.5" footer="0.5"/>
  <pageSetup paperSize="9" scale="26" orientation="portrait" r:id="rId1"/>
  <headerFooter>
    <oddHeader>&amp;R&amp;G</oddHeader>
    <oddFooter>&amp;C&amp;P</oddFooter>
  </headerFooter>
  <rowBreaks count="2" manualBreakCount="2">
    <brk id="102" max="16383" man="1"/>
    <brk id="150" max="16383" man="1"/>
  </rowBreaks>
  <ignoredErrors>
    <ignoredError sqref="H2 H3:I15 H81:I99 H103:H132 H19:I79 H17:I17 H158:I158 H139:H157 I103:I157" calculatedColumn="1"/>
  </ignoredErrors>
  <legacyDrawingHF r:id="rId2"/>
  <tableParts count="1">
    <tablePart r:id="rId3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82" operator="containsText" id="{1BA0FD57-EBE9-40D0-B10B-991114F4F4D9}">
            <xm:f>NOT(ISERROR(SEARCH($K$12,K2)))</xm:f>
            <xm:f>$K$12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K2</xm:sqref>
        </x14:conditionalFormatting>
        <x14:conditionalFormatting xmlns:xm="http://schemas.microsoft.com/office/excel/2006/main">
          <x14:cfRule type="containsText" priority="79" operator="containsText" id="{6FFDBE96-F346-48B4-93F7-D427407AA0C7}">
            <xm:f>NOT(ISERROR(SEARCH($K$5,M1)))</xm:f>
            <xm:f>$K$5</xm:f>
            <x14:dxf>
              <font>
                <color auto="1"/>
              </font>
              <fill>
                <patternFill>
                  <bgColor theme="2" tint="-9.9948118533890809E-2"/>
                </patternFill>
              </fill>
            </x14:dxf>
          </x14:cfRule>
          <x14:cfRule type="containsText" priority="80" operator="containsText" id="{A099862E-8608-4A84-A5E4-ECD27693E96D}">
            <xm:f>NOT(ISERROR(SEARCH($K$2,M1)))</xm:f>
            <xm:f>$K$2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81" operator="containsText" id="{87D5C897-2776-4D42-BCB9-F6248522F1DC}">
            <xm:f>NOT(ISERROR(SEARCH($K$12,M1)))</xm:f>
            <xm:f>$K$12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N1 M164:M1048576 T139:T161</xm:sqref>
        </x14:conditionalFormatting>
        <x14:conditionalFormatting xmlns:xm="http://schemas.microsoft.com/office/excel/2006/main">
          <x14:cfRule type="containsText" priority="76" operator="containsText" id="{27536B64-F545-457E-93F3-25BDAB2BA988}">
            <xm:f>NOT(ISERROR(SEARCH($K$5,Q1)))</xm:f>
            <xm:f>$K$5</xm:f>
            <x14:dxf>
              <font>
                <color auto="1"/>
              </font>
              <fill>
                <patternFill>
                  <bgColor theme="2" tint="-9.9948118533890809E-2"/>
                </patternFill>
              </fill>
            </x14:dxf>
          </x14:cfRule>
          <x14:cfRule type="containsText" priority="77" operator="containsText" id="{4BBBA1BF-C871-4D1A-8FF8-A41CEAD2C551}">
            <xm:f>NOT(ISERROR(SEARCH($K$2,Q1)))</xm:f>
            <xm:f>$K$2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78" operator="containsText" id="{6437E567-0CBC-4234-9C5B-41AA1F55E74B}">
            <xm:f>NOT(ISERROR(SEARCH($K$12,Q1)))</xm:f>
            <xm:f>$K$12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Q1</xm:sqref>
        </x14:conditionalFormatting>
        <x14:conditionalFormatting xmlns:xm="http://schemas.microsoft.com/office/excel/2006/main">
          <x14:cfRule type="containsText" priority="67" operator="containsText" id="{A92475B7-12EA-4837-9D50-9A263CFF2DCF}">
            <xm:f>NOT(ISERROR(SEARCH($K$5,T1)))</xm:f>
            <xm:f>$K$5</xm:f>
            <x14:dxf>
              <font>
                <color auto="1"/>
              </font>
              <fill>
                <patternFill>
                  <bgColor theme="2" tint="-9.9948118533890809E-2"/>
                </patternFill>
              </fill>
            </x14:dxf>
          </x14:cfRule>
          <x14:cfRule type="containsText" priority="68" operator="containsText" id="{D860143F-308E-4E4A-A930-58710304E937}">
            <xm:f>NOT(ISERROR(SEARCH($K$2,T1)))</xm:f>
            <xm:f>$K$2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69" operator="containsText" id="{297598DE-05B5-4758-A6B3-EADF4815AFAD}">
            <xm:f>NOT(ISERROR(SEARCH($K$12,T1)))</xm:f>
            <xm:f>$K$12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T1</xm:sqref>
        </x14:conditionalFormatting>
        <x14:conditionalFormatting xmlns:xm="http://schemas.microsoft.com/office/excel/2006/main">
          <x14:cfRule type="containsText" priority="64" operator="containsText" id="{C54FECEE-730A-447C-8C5F-8279489F4765}">
            <xm:f>NOT(ISERROR(SEARCH($K$5,T80)))</xm:f>
            <xm:f>$K$5</xm:f>
            <x14:dxf>
              <font>
                <color auto="1"/>
              </font>
              <fill>
                <patternFill>
                  <bgColor theme="2" tint="-9.9948118533890809E-2"/>
                </patternFill>
              </fill>
            </x14:dxf>
          </x14:cfRule>
          <x14:cfRule type="containsText" priority="65" operator="containsText" id="{BB047DBE-94C9-440C-91E2-6F4993C62B7E}">
            <xm:f>NOT(ISERROR(SEARCH($K$2,T80)))</xm:f>
            <xm:f>$K$2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66" operator="containsText" id="{74BC7DFF-D2CD-4CF6-BAF4-D95DD462683E}">
            <xm:f>NOT(ISERROR(SEARCH($K$12,T80)))</xm:f>
            <xm:f>$K$12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T80</xm:sqref>
        </x14:conditionalFormatting>
        <x14:conditionalFormatting xmlns:xm="http://schemas.microsoft.com/office/excel/2006/main">
          <x14:cfRule type="containsText" priority="61" operator="containsText" id="{7763A4E2-A2DD-434E-B438-BA8CFE3F2190}">
            <xm:f>NOT(ISERROR(SEARCH($K$5,T81)))</xm:f>
            <xm:f>$K$5</xm:f>
            <x14:dxf>
              <font>
                <color auto="1"/>
              </font>
              <fill>
                <patternFill>
                  <bgColor theme="2" tint="-9.9948118533890809E-2"/>
                </patternFill>
              </fill>
            </x14:dxf>
          </x14:cfRule>
          <x14:cfRule type="containsText" priority="62" operator="containsText" id="{BE4914D7-EBC4-4C25-BE72-A71A11175D01}">
            <xm:f>NOT(ISERROR(SEARCH($K$2,T81)))</xm:f>
            <xm:f>$K$2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63" operator="containsText" id="{E7AEEF8D-5AFC-4A78-ADDF-2416908C289C}">
            <xm:f>NOT(ISERROR(SEARCH($K$12,T81)))</xm:f>
            <xm:f>$K$12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T81:T83</xm:sqref>
        </x14:conditionalFormatting>
        <x14:conditionalFormatting xmlns:xm="http://schemas.microsoft.com/office/excel/2006/main">
          <x14:cfRule type="containsText" priority="55" operator="containsText" id="{A8859537-8811-4349-BE0A-9A9CA099A68C}">
            <xm:f>NOT(ISERROR(SEARCH($K$5,T100)))</xm:f>
            <xm:f>$K$5</xm:f>
            <x14:dxf>
              <font>
                <color auto="1"/>
              </font>
              <fill>
                <patternFill>
                  <bgColor theme="2" tint="-9.9948118533890809E-2"/>
                </patternFill>
              </fill>
            </x14:dxf>
          </x14:cfRule>
          <x14:cfRule type="containsText" priority="56" operator="containsText" id="{DEE398BA-77CA-4726-83A2-FBAC8999DF5D}">
            <xm:f>NOT(ISERROR(SEARCH($K$2,T100)))</xm:f>
            <xm:f>$K$2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57" operator="containsText" id="{13C2DCB1-9FE4-440B-8B98-6D0859296B0D}">
            <xm:f>NOT(ISERROR(SEARCH($K$12,T100)))</xm:f>
            <xm:f>$K$12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T100:T102</xm:sqref>
        </x14:conditionalFormatting>
        <x14:conditionalFormatting xmlns:xm="http://schemas.microsoft.com/office/excel/2006/main">
          <x14:cfRule type="containsText" priority="46" operator="containsText" id="{BEB10D72-CF74-4C2C-895C-5DADA97ABFBE}">
            <xm:f>NOT(ISERROR(SEARCH($K$5,T17)))</xm:f>
            <xm:f>$K$5</xm:f>
            <x14:dxf>
              <font>
                <color auto="1"/>
              </font>
              <fill>
                <patternFill>
                  <bgColor theme="2" tint="-9.9948118533890809E-2"/>
                </patternFill>
              </fill>
            </x14:dxf>
          </x14:cfRule>
          <x14:cfRule type="containsText" priority="47" operator="containsText" id="{D5C37653-7C9C-4975-9448-CD96E39A3E83}">
            <xm:f>NOT(ISERROR(SEARCH($K$2,T17)))</xm:f>
            <xm:f>$K$2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48" operator="containsText" id="{5E710D7D-108E-4FA1-930C-9D45EA252C10}">
            <xm:f>NOT(ISERROR(SEARCH($K$12,T17)))</xm:f>
            <xm:f>$K$12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T17</xm:sqref>
        </x14:conditionalFormatting>
        <x14:conditionalFormatting xmlns:xm="http://schemas.microsoft.com/office/excel/2006/main">
          <x14:cfRule type="containsText" priority="43" operator="containsText" id="{CA4006BC-6B81-44FB-A58C-C7E69A782F99}">
            <xm:f>NOT(ISERROR(SEARCH($K$5,T16)))</xm:f>
            <xm:f>$K$5</xm:f>
            <x14:dxf>
              <font>
                <color auto="1"/>
              </font>
              <fill>
                <patternFill>
                  <bgColor theme="2" tint="-9.9948118533890809E-2"/>
                </patternFill>
              </fill>
            </x14:dxf>
          </x14:cfRule>
          <x14:cfRule type="containsText" priority="44" operator="containsText" id="{99E51DB1-53B2-4E2B-89A4-2E9BA44172C6}">
            <xm:f>NOT(ISERROR(SEARCH($K$2,T16)))</xm:f>
            <xm:f>$K$2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45" operator="containsText" id="{8EAF1E96-BFB2-4388-BC1A-5601805538F1}">
            <xm:f>NOT(ISERROR(SEARCH($K$12,T16)))</xm:f>
            <xm:f>$K$12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T16</xm:sqref>
        </x14:conditionalFormatting>
        <x14:conditionalFormatting xmlns:xm="http://schemas.microsoft.com/office/excel/2006/main">
          <x14:cfRule type="containsText" priority="40" operator="containsText" id="{60FE8C9A-244A-4BD8-8875-328579A6C49E}">
            <xm:f>NOT(ISERROR(SEARCH($K$5,T18)))</xm:f>
            <xm:f>$K$5</xm:f>
            <x14:dxf>
              <font>
                <color auto="1"/>
              </font>
              <fill>
                <patternFill>
                  <bgColor theme="2" tint="-9.9948118533890809E-2"/>
                </patternFill>
              </fill>
            </x14:dxf>
          </x14:cfRule>
          <x14:cfRule type="containsText" priority="41" operator="containsText" id="{3DAD0E0E-AF7B-4D12-B6AB-08A11A12E167}">
            <xm:f>NOT(ISERROR(SEARCH($K$2,T18)))</xm:f>
            <xm:f>$K$2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42" operator="containsText" id="{2570E95D-C8B3-4616-A78A-470D25A0A8B6}">
            <xm:f>NOT(ISERROR(SEARCH($K$12,T18)))</xm:f>
            <xm:f>$K$12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T18:T22</xm:sqref>
        </x14:conditionalFormatting>
        <x14:conditionalFormatting xmlns:xm="http://schemas.microsoft.com/office/excel/2006/main">
          <x14:cfRule type="containsText" priority="37" operator="containsText" id="{CFF8BA9E-EFF6-42A1-84E1-219CCB6D3973}">
            <xm:f>NOT(ISERROR(SEARCH($K$5,T23)))</xm:f>
            <xm:f>$K$5</xm:f>
            <x14:dxf>
              <font>
                <color auto="1"/>
              </font>
              <fill>
                <patternFill>
                  <bgColor theme="2" tint="-9.9948118533890809E-2"/>
                </patternFill>
              </fill>
            </x14:dxf>
          </x14:cfRule>
          <x14:cfRule type="containsText" priority="38" operator="containsText" id="{2657B7C5-8499-4AE9-BD2C-76F74EEA4D66}">
            <xm:f>NOT(ISERROR(SEARCH($K$2,T23)))</xm:f>
            <xm:f>$K$2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39" operator="containsText" id="{5EEFE244-1A19-4580-A725-3129582B84D6}">
            <xm:f>NOT(ISERROR(SEARCH($K$12,T23)))</xm:f>
            <xm:f>$K$12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T23:T25</xm:sqref>
        </x14:conditionalFormatting>
        <x14:conditionalFormatting xmlns:xm="http://schemas.microsoft.com/office/excel/2006/main">
          <x14:cfRule type="containsText" priority="31" operator="containsText" id="{31F2122B-9E40-452E-9CD5-398681F91130}">
            <xm:f>NOT(ISERROR(SEARCH($K$5,T133)))</xm:f>
            <xm:f>$K$5</xm:f>
            <x14:dxf>
              <font>
                <color auto="1"/>
              </font>
              <fill>
                <patternFill>
                  <bgColor theme="2" tint="-9.9948118533890809E-2"/>
                </patternFill>
              </fill>
            </x14:dxf>
          </x14:cfRule>
          <x14:cfRule type="containsText" priority="32" operator="containsText" id="{1E19D129-9D4E-440E-9B12-C96165FAA1E3}">
            <xm:f>NOT(ISERROR(SEARCH($K$2,T133)))</xm:f>
            <xm:f>$K$2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33" operator="containsText" id="{BD15B816-A2F9-46AF-90B2-B873A422486C}">
            <xm:f>NOT(ISERROR(SEARCH($K$12,T133)))</xm:f>
            <xm:f>$K$12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T133:T138</xm:sqref>
        </x14:conditionalFormatting>
        <x14:conditionalFormatting xmlns:xm="http://schemas.microsoft.com/office/excel/2006/main">
          <x14:cfRule type="containsText" priority="25" operator="containsText" id="{ABD34C8F-80C0-4E35-B879-5A21917CE551}">
            <xm:f>NOT(ISERROR(SEARCH($K$5,T2)))</xm:f>
            <xm:f>$K$5</xm:f>
            <x14:dxf>
              <font>
                <color auto="1"/>
              </font>
              <fill>
                <patternFill>
                  <bgColor theme="2" tint="-9.9948118533890809E-2"/>
                </patternFill>
              </fill>
            </x14:dxf>
          </x14:cfRule>
          <x14:cfRule type="containsText" priority="26" operator="containsText" id="{F82136CB-D219-4979-8FA1-31291C8D7A44}">
            <xm:f>NOT(ISERROR(SEARCH($K$2,T2)))</xm:f>
            <xm:f>$K$2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27" operator="containsText" id="{B1036EFA-68D1-4AFD-A2D7-946A108F8E63}">
            <xm:f>NOT(ISERROR(SEARCH($K$12,T2)))</xm:f>
            <xm:f>$K$12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T2:T15</xm:sqref>
        </x14:conditionalFormatting>
        <x14:conditionalFormatting xmlns:xm="http://schemas.microsoft.com/office/excel/2006/main">
          <x14:cfRule type="containsText" priority="19" operator="containsText" id="{CB4000FB-0412-46AC-9EC9-13ADBADFBC92}">
            <xm:f>NOT(ISERROR(SEARCH($K$5,T26)))</xm:f>
            <xm:f>$K$5</xm:f>
            <x14:dxf>
              <font>
                <color auto="1"/>
              </font>
              <fill>
                <patternFill>
                  <bgColor theme="2" tint="-9.9948118533890809E-2"/>
                </patternFill>
              </fill>
            </x14:dxf>
          </x14:cfRule>
          <x14:cfRule type="containsText" priority="20" operator="containsText" id="{9E93286A-9627-4AF4-8E1F-4A3ABB159695}">
            <xm:f>NOT(ISERROR(SEARCH($K$2,T26)))</xm:f>
            <xm:f>$K$2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21" operator="containsText" id="{10A49456-1380-494E-9A42-CF24403ABECB}">
            <xm:f>NOT(ISERROR(SEARCH($K$12,T26)))</xm:f>
            <xm:f>$K$12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T26:T79</xm:sqref>
        </x14:conditionalFormatting>
        <x14:conditionalFormatting xmlns:xm="http://schemas.microsoft.com/office/excel/2006/main">
          <x14:cfRule type="containsText" priority="13" operator="containsText" id="{8F8D4341-2245-4BBD-9EB6-F9CD7B29BCD1}">
            <xm:f>NOT(ISERROR(SEARCH($K$5,T84)))</xm:f>
            <xm:f>$K$5</xm:f>
            <x14:dxf>
              <font>
                <color auto="1"/>
              </font>
              <fill>
                <patternFill>
                  <bgColor theme="2" tint="-9.9948118533890809E-2"/>
                </patternFill>
              </fill>
            </x14:dxf>
          </x14:cfRule>
          <x14:cfRule type="containsText" priority="14" operator="containsText" id="{E6CC786A-83AF-4B21-8A42-98068B7BFD72}">
            <xm:f>NOT(ISERROR(SEARCH($K$2,T84)))</xm:f>
            <xm:f>$K$2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15" operator="containsText" id="{0E39941F-E55B-4A0B-81EA-D98FCC9DCE77}">
            <xm:f>NOT(ISERROR(SEARCH($K$12,T84)))</xm:f>
            <xm:f>$K$12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T84:T99</xm:sqref>
        </x14:conditionalFormatting>
        <x14:conditionalFormatting xmlns:xm="http://schemas.microsoft.com/office/excel/2006/main">
          <x14:cfRule type="containsText" priority="7" operator="containsText" id="{D541FA2B-78BB-4778-A0BB-F234B77F2D58}">
            <xm:f>NOT(ISERROR(SEARCH($K$5,T103)))</xm:f>
            <xm:f>$K$5</xm:f>
            <x14:dxf>
              <font>
                <color auto="1"/>
              </font>
              <fill>
                <patternFill>
                  <bgColor theme="2" tint="-9.9948118533890809E-2"/>
                </patternFill>
              </fill>
            </x14:dxf>
          </x14:cfRule>
          <x14:cfRule type="containsText" priority="8" operator="containsText" id="{173A865E-07B8-48C2-9F81-644F24C2FD85}">
            <xm:f>NOT(ISERROR(SEARCH($K$2,T103)))</xm:f>
            <xm:f>$K$2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9" operator="containsText" id="{714B51C2-38CA-4FB3-9A98-DC16B9B5400E}">
            <xm:f>NOT(ISERROR(SEARCH($K$12,T103)))</xm:f>
            <xm:f>$K$12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T103:T132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22_11_2022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Kubičková Markéta</dc:creator>
  <cp:lastModifiedBy>Řechková Šárka</cp:lastModifiedBy>
  <cp:lastPrinted>2022-09-08T08:43:03Z</cp:lastPrinted>
  <dcterms:created xsi:type="dcterms:W3CDTF">2022-06-03T08:15:15Z</dcterms:created>
  <dcterms:modified xsi:type="dcterms:W3CDTF">2023-03-08T10:58:47Z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1033-11.1.0.10976</vt:lpwstr>
  </property>
</Properties>
</file>